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1 SALES FOLDER\3CATALOG DETAILS\2021\07 July Flyer 2021\PO - Credit Back Forms\"/>
    </mc:Choice>
  </mc:AlternateContent>
  <xr:revisionPtr revIDLastSave="0" documentId="13_ncr:1_{FC072FF5-086A-4BF7-AC6F-66910B412724}" xr6:coauthVersionLast="47" xr6:coauthVersionMax="47" xr10:uidLastSave="{00000000-0000-0000-0000-000000000000}"/>
  <bookViews>
    <workbookView xWindow="-23148" yWindow="-72" windowWidth="23256" windowHeight="13176" xr2:uid="{00000000-000D-0000-FFFF-FFFF00000000}"/>
  </bookViews>
  <sheets>
    <sheet name="Baker" sheetId="4" r:id="rId1"/>
    <sheet name="Christian Art Gifts" sheetId="47" r:id="rId2"/>
    <sheet name="HCCP" sheetId="49" r:id="rId3"/>
    <sheet name="InterVarsity Press" sheetId="40" r:id="rId4"/>
  </sheets>
  <externalReferences>
    <externalReference r:id="rId5"/>
  </externalReferences>
  <definedNames>
    <definedName name="__________________________________key2" localSheetId="2" hidden="1">#REF!</definedName>
    <definedName name="__________________________________key2" hidden="1">#REF!</definedName>
    <definedName name="_________________________________key2" hidden="1">#REF!</definedName>
    <definedName name="_________________________________key3" hidden="1">#REF!</definedName>
    <definedName name="_________________________________nyp2" hidden="1">#REF!</definedName>
    <definedName name="________________________________key3" hidden="1">#REF!</definedName>
    <definedName name="________________________________nyp2" hidden="1">#REF!</definedName>
    <definedName name="_______________________________key2" hidden="1">#REF!</definedName>
    <definedName name="______________________________key2" hidden="1">#REF!</definedName>
    <definedName name="______________________________key3" hidden="1">#REF!</definedName>
    <definedName name="______________________________nyp2" hidden="1">#REF!</definedName>
    <definedName name="_____________________________key2" hidden="1">#REF!</definedName>
    <definedName name="_____________________________key3" hidden="1">#REF!</definedName>
    <definedName name="_____________________________nyp2" hidden="1">#REF!</definedName>
    <definedName name="____________________________key2" hidden="1">#REF!</definedName>
    <definedName name="____________________________key3" hidden="1">#REF!</definedName>
    <definedName name="____________________________nyp2" hidden="1">#REF!</definedName>
    <definedName name="___________________________key2" hidden="1">#REF!</definedName>
    <definedName name="___________________________key3" hidden="1">#REF!</definedName>
    <definedName name="___________________________nyp2" hidden="1">#REF!</definedName>
    <definedName name="__________________________key3" hidden="1">#REF!</definedName>
    <definedName name="__________________________nyp2" hidden="1">#REF!</definedName>
    <definedName name="_________________________key2" hidden="1">#REF!</definedName>
    <definedName name="________________________key2" hidden="1">#REF!</definedName>
    <definedName name="________________________key3" hidden="1">#REF!</definedName>
    <definedName name="________________________nyp2" hidden="1">#REF!</definedName>
    <definedName name="_______________________key2" hidden="1">#REF!</definedName>
    <definedName name="_______________________key3" hidden="1">#REF!</definedName>
    <definedName name="_______________________nyp2" hidden="1">#REF!</definedName>
    <definedName name="______________________key2" hidden="1">#REF!</definedName>
    <definedName name="______________________key3" hidden="1">#REF!</definedName>
    <definedName name="______________________nyp2" hidden="1">#REF!</definedName>
    <definedName name="_____________________key2" hidden="1">#REF!</definedName>
    <definedName name="_____________________key3" hidden="1">#REF!</definedName>
    <definedName name="_____________________nyp2" hidden="1">#REF!</definedName>
    <definedName name="____________________key2" hidden="1">#REF!</definedName>
    <definedName name="____________________key3" hidden="1">#REF!</definedName>
    <definedName name="____________________nyp2" hidden="1">#REF!</definedName>
    <definedName name="___________________key2" hidden="1">#REF!</definedName>
    <definedName name="___________________key3" hidden="1">#REF!</definedName>
    <definedName name="___________________nyp2" hidden="1">#REF!</definedName>
    <definedName name="__________________key2" hidden="1">#REF!</definedName>
    <definedName name="__________________key3" hidden="1">#REF!</definedName>
    <definedName name="__________________nyp2" hidden="1">#REF!</definedName>
    <definedName name="_________________key3" hidden="1">#REF!</definedName>
    <definedName name="_________________nyp2" hidden="1">#REF!</definedName>
    <definedName name="________________key2" hidden="1">#REF!</definedName>
    <definedName name="_______________key3" hidden="1">#REF!</definedName>
    <definedName name="_______________nyp2" hidden="1">#REF!</definedName>
    <definedName name="______________key2" hidden="1">#REF!</definedName>
    <definedName name="_____________key3" hidden="1">#REF!</definedName>
    <definedName name="_____________nyp2" hidden="1">#REF!</definedName>
    <definedName name="____________key2" hidden="1">#REF!</definedName>
    <definedName name="___________key2" hidden="1">#REF!</definedName>
    <definedName name="___________key3" hidden="1">#REF!</definedName>
    <definedName name="___________nyp2" hidden="1">#REF!</definedName>
    <definedName name="__________key2" hidden="1">#REF!</definedName>
    <definedName name="__________key3" hidden="1">#REF!</definedName>
    <definedName name="__________nyp2" hidden="1">#REF!</definedName>
    <definedName name="_________key2" hidden="1">#REF!</definedName>
    <definedName name="_________key3" hidden="1">#REF!</definedName>
    <definedName name="_________nyp2" hidden="1">#REF!</definedName>
    <definedName name="________key2" hidden="1">#REF!</definedName>
    <definedName name="________key3" hidden="1">#REF!</definedName>
    <definedName name="________nyp2" hidden="1">#REF!</definedName>
    <definedName name="_______key2" hidden="1">#REF!</definedName>
    <definedName name="_______key3" hidden="1">#REF!</definedName>
    <definedName name="_______nyp2" hidden="1">#REF!</definedName>
    <definedName name="______key2" hidden="1">#REF!</definedName>
    <definedName name="______key3" hidden="1">#REF!</definedName>
    <definedName name="______nyp2" hidden="1">#REF!</definedName>
    <definedName name="_____key2" hidden="1">#REF!</definedName>
    <definedName name="_____key3" hidden="1">#REF!</definedName>
    <definedName name="_____nyp2" hidden="1">#REF!</definedName>
    <definedName name="____key2" hidden="1">#REF!</definedName>
    <definedName name="____key3" hidden="1">#REF!</definedName>
    <definedName name="____nyp2" hidden="1">#REF!</definedName>
    <definedName name="___key2" hidden="1">#REF!</definedName>
    <definedName name="___key3" hidden="1">#REF!</definedName>
    <definedName name="___nyp2" hidden="1">#REF!</definedName>
    <definedName name="__key2" hidden="1">#REF!</definedName>
    <definedName name="__key3" hidden="1">#REF!</definedName>
    <definedName name="__nyp2" hidden="1">#REF!</definedName>
    <definedName name="_Key1" localSheetId="2" hidden="1">#REF!</definedName>
    <definedName name="_Key1" hidden="1">#REF!</definedName>
    <definedName name="_Key2" hidden="1">#REF!</definedName>
    <definedName name="_key3" hidden="1">#REF!</definedName>
    <definedName name="_nyp2" hidden="1">#REF!</definedName>
    <definedName name="_Order1" hidden="1">255</definedName>
    <definedName name="_Order2" hidden="1">255</definedName>
    <definedName name="_Sort" localSheetId="2" hidden="1">#REF!</definedName>
    <definedName name="_Sort" hidden="1">#REF!</definedName>
    <definedName name="advent" localSheetId="2">#REF!</definedName>
    <definedName name="advent">#REF!</definedName>
    <definedName name="fff" localSheetId="2">#REF!</definedName>
    <definedName name="fff">#REF!</definedName>
    <definedName name="inventory">#REF!</definedName>
    <definedName name="janines">#REF!</definedName>
    <definedName name="keysub" hidden="1">#REF!</definedName>
    <definedName name="keysub2" hidden="1">#REF!</definedName>
    <definedName name="planner">#REF!</definedName>
    <definedName name="_xlnm.Print_Area" localSheetId="2">HCCP!$A$1:$H$54</definedName>
    <definedName name="_xlnm.Print_Titles" localSheetId="1">'Christian Art Gifts'!$1:$19</definedName>
    <definedName name="_xlnm.Print_Titles" localSheetId="2">HCCP!$1:$11</definedName>
    <definedName name="query" localSheetId="2">#REF!</definedName>
    <definedName name="query">#REF!</definedName>
    <definedName name="sales" localSheetId="2">#REF!</definedName>
    <definedName name="sales">#REF!</definedName>
    <definedName name="series" localSheetId="2">#REF!</definedName>
    <definedName name="series">#REF!</definedName>
    <definedName name="sub" hidden="1">#REF!</definedName>
    <definedName name="test" hidden="1">#REF!</definedName>
    <definedName name="vida">#REF!</definedName>
    <definedName name="wrn.YS._.YTD._.Net._.Sales." localSheetId="2" hidden="1">{#N/A,#N/A,TRUE,"YS YTD Net Sales"}</definedName>
    <definedName name="wrn.YS._.YTD._.Net._.Sales." hidden="1">{#N/A,#N/A,TRUE,"YS YTD Net Sales"}</definedName>
    <definedName name="wrn.YS._.YTD._.Pack._.Sales." localSheetId="2" hidden="1">{#N/A,#N/A,TRUE,"YS Pack Sales"}</definedName>
    <definedName name="wrn.YS._.YTD._.Pack._.Sales." hidden="1">{#N/A,#N/A,TRUE,"YS Pack Sales"}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3" i="49" l="1"/>
  <c r="A52" i="49"/>
  <c r="A51" i="49"/>
  <c r="A50" i="49"/>
  <c r="A49" i="49"/>
  <c r="L47" i="49"/>
  <c r="K47" i="49"/>
  <c r="J47" i="49"/>
  <c r="H42" i="49"/>
  <c r="K42" i="49" s="1"/>
  <c r="H41" i="49"/>
  <c r="K41" i="49" s="1"/>
  <c r="H40" i="49"/>
  <c r="K40" i="49" s="1"/>
  <c r="H39" i="49"/>
  <c r="K39" i="49" s="1"/>
  <c r="H38" i="49"/>
  <c r="K38" i="49" s="1"/>
  <c r="H37" i="49"/>
  <c r="K37" i="49" s="1"/>
  <c r="H36" i="49"/>
  <c r="K36" i="49" s="1"/>
  <c r="H35" i="49"/>
  <c r="K35" i="49" s="1"/>
  <c r="H34" i="49"/>
  <c r="K34" i="49" s="1"/>
  <c r="H33" i="49"/>
  <c r="K33" i="49" s="1"/>
  <c r="H32" i="49"/>
  <c r="K32" i="49" s="1"/>
  <c r="H31" i="49"/>
  <c r="K31" i="49" s="1"/>
  <c r="H30" i="49"/>
  <c r="K30" i="49" s="1"/>
  <c r="H29" i="49"/>
  <c r="K29" i="49" s="1"/>
  <c r="H28" i="49"/>
  <c r="K28" i="49" s="1"/>
  <c r="H27" i="49"/>
  <c r="K27" i="49" s="1"/>
  <c r="H26" i="49"/>
  <c r="K26" i="49" s="1"/>
  <c r="H25" i="49"/>
  <c r="K25" i="49" s="1"/>
  <c r="H24" i="49"/>
  <c r="K24" i="49" s="1"/>
  <c r="H23" i="49"/>
  <c r="K23" i="49" s="1"/>
  <c r="H22" i="49"/>
  <c r="K22" i="49" s="1"/>
  <c r="H21" i="49"/>
  <c r="K21" i="49" s="1"/>
  <c r="H20" i="49"/>
  <c r="K20" i="49" s="1"/>
  <c r="H46" i="49"/>
  <c r="K46" i="49" s="1"/>
  <c r="H45" i="49"/>
  <c r="K45" i="49" s="1"/>
  <c r="H44" i="49"/>
  <c r="K44" i="49" s="1"/>
  <c r="H19" i="49"/>
  <c r="K19" i="49" s="1"/>
  <c r="H18" i="49"/>
  <c r="K18" i="49" s="1"/>
  <c r="H17" i="49"/>
  <c r="K17" i="49" s="1"/>
  <c r="H16" i="49"/>
  <c r="K16" i="49" s="1"/>
  <c r="H15" i="49"/>
  <c r="K15" i="49" s="1"/>
  <c r="H14" i="49"/>
  <c r="K14" i="49" s="1"/>
  <c r="H13" i="49"/>
  <c r="K13" i="49" s="1"/>
  <c r="H12" i="49"/>
  <c r="K12" i="49" s="1"/>
  <c r="F7" i="49"/>
  <c r="C7" i="49"/>
  <c r="F6" i="49"/>
  <c r="F8" i="49" s="1"/>
  <c r="C6" i="49"/>
  <c r="C5" i="49"/>
  <c r="F3" i="49"/>
  <c r="C3" i="49"/>
  <c r="L13" i="49" l="1"/>
  <c r="J13" i="49"/>
  <c r="L45" i="49"/>
  <c r="J45" i="49"/>
  <c r="L26" i="49"/>
  <c r="J26" i="49"/>
  <c r="L14" i="49"/>
  <c r="J14" i="49"/>
  <c r="L18" i="49"/>
  <c r="J18" i="49"/>
  <c r="L46" i="49"/>
  <c r="J46" i="49"/>
  <c r="L23" i="49"/>
  <c r="J23" i="49"/>
  <c r="L27" i="49"/>
  <c r="J27" i="49"/>
  <c r="L31" i="49"/>
  <c r="J31" i="49"/>
  <c r="L35" i="49"/>
  <c r="J35" i="49"/>
  <c r="L39" i="49"/>
  <c r="J39" i="49"/>
  <c r="L15" i="49"/>
  <c r="J15" i="49"/>
  <c r="L19" i="49"/>
  <c r="J19" i="49"/>
  <c r="L20" i="49"/>
  <c r="J20" i="49"/>
  <c r="L24" i="49"/>
  <c r="J24" i="49"/>
  <c r="L28" i="49"/>
  <c r="J28" i="49"/>
  <c r="L32" i="49"/>
  <c r="J32" i="49"/>
  <c r="L36" i="49"/>
  <c r="J36" i="49"/>
  <c r="L40" i="49"/>
  <c r="J40" i="49"/>
  <c r="L12" i="49"/>
  <c r="J12" i="49"/>
  <c r="L16" i="49"/>
  <c r="J16" i="49"/>
  <c r="L44" i="49"/>
  <c r="J44" i="49"/>
  <c r="L21" i="49"/>
  <c r="J21" i="49"/>
  <c r="L25" i="49"/>
  <c r="J25" i="49"/>
  <c r="L29" i="49"/>
  <c r="J29" i="49"/>
  <c r="L33" i="49"/>
  <c r="J33" i="49"/>
  <c r="L37" i="49"/>
  <c r="J37" i="49"/>
  <c r="L41" i="49"/>
  <c r="J41" i="49"/>
  <c r="L17" i="49"/>
  <c r="J17" i="49"/>
  <c r="L22" i="49"/>
  <c r="J22" i="49"/>
  <c r="L30" i="49"/>
  <c r="J30" i="49"/>
  <c r="L34" i="49"/>
  <c r="J34" i="49"/>
  <c r="L38" i="49"/>
  <c r="J38" i="49"/>
  <c r="L42" i="49"/>
  <c r="J42" i="49"/>
  <c r="J54" i="49" l="1"/>
  <c r="C54" i="49"/>
</calcChain>
</file>

<file path=xl/sharedStrings.xml><?xml version="1.0" encoding="utf-8"?>
<sst xmlns="http://schemas.openxmlformats.org/spreadsheetml/2006/main" count="251" uniqueCount="150">
  <si>
    <r>
      <rPr>
        <sz val="10"/>
        <rFont val="Arial"/>
        <family val="2"/>
      </rPr>
      <t>Advertised Catalog Items</t>
    </r>
  </si>
  <si>
    <r>
      <rPr>
        <sz val="10"/>
        <rFont val="Arial"/>
        <family val="2"/>
      </rPr>
      <t>Product Title</t>
    </r>
  </si>
  <si>
    <r>
      <rPr>
        <sz val="10"/>
        <rFont val="Arial"/>
        <family val="2"/>
      </rPr>
      <t>Author/Artist</t>
    </r>
  </si>
  <si>
    <r>
      <rPr>
        <sz val="10"/>
        <rFont val="Arial"/>
        <family val="2"/>
      </rPr>
      <t>Format</t>
    </r>
  </si>
  <si>
    <r>
      <rPr>
        <sz val="10"/>
        <rFont val="Arial"/>
        <family val="2"/>
      </rPr>
      <t>ISBN/UPC</t>
    </r>
  </si>
  <si>
    <r>
      <rPr>
        <sz val="10"/>
        <rFont val="Arial"/>
        <family val="2"/>
      </rPr>
      <t>Qty</t>
    </r>
  </si>
  <si>
    <r>
      <rPr>
        <sz val="10"/>
        <rFont val="Arial"/>
        <family val="2"/>
      </rPr>
      <t>List Price</t>
    </r>
  </si>
  <si>
    <r>
      <rPr>
        <sz val="10"/>
        <rFont val="Arial"/>
        <family val="2"/>
      </rPr>
      <t>Sale Price</t>
    </r>
  </si>
  <si>
    <r>
      <rPr>
        <sz val="10"/>
        <rFont val="Arial"/>
        <family val="2"/>
      </rPr>
      <t>Promo Disc %</t>
    </r>
  </si>
  <si>
    <r>
      <rPr>
        <sz val="10"/>
        <rFont val="Arial"/>
        <family val="2"/>
      </rPr>
      <t>Total</t>
    </r>
  </si>
  <si>
    <t>6030 East Fulton Road
Ada, MI 49301 
Ph: (800) 877-2665 Fax: (800) 398-3111</t>
  </si>
  <si>
    <t xml:space="preserve">430 Plaza Dr
Westmont, IL 60559 
Ph: 800-843-9487
Fax: 630-734-4350 </t>
  </si>
  <si>
    <t>359 Longview Dr                                                                                          Bloomingdale, IL 60108                                                                                                  Toll-free: 800-521-7807/ Fax: 800-521-7819</t>
  </si>
  <si>
    <t xml:space="preserve">Baker Publishing Company
Beat The Heat Flyer (July) 2021
Catalog Purchase Order </t>
  </si>
  <si>
    <r>
      <rPr>
        <sz val="9"/>
        <color rgb="FF404040"/>
        <rFont val="Arial"/>
        <family val="2"/>
      </rPr>
      <t>Let It Be Me</t>
    </r>
  </si>
  <si>
    <r>
      <rPr>
        <sz val="9"/>
        <color rgb="FF404040"/>
        <rFont val="Arial"/>
        <family val="2"/>
      </rPr>
      <t>Becky Wade</t>
    </r>
  </si>
  <si>
    <r>
      <rPr>
        <sz val="9"/>
        <color rgb="FF404040"/>
        <rFont val="Arial"/>
        <family val="2"/>
      </rPr>
      <t>SC</t>
    </r>
  </si>
  <si>
    <r>
      <rPr>
        <sz val="9"/>
        <color rgb="FF404040"/>
        <rFont val="Arial"/>
        <family val="2"/>
      </rPr>
      <t>At Lighthouse Point</t>
    </r>
  </si>
  <si>
    <r>
      <rPr>
        <sz val="9"/>
        <color rgb="FF404040"/>
        <rFont val="Arial"/>
        <family val="2"/>
      </rPr>
      <t>Suzanne Woods Fisher</t>
    </r>
  </si>
  <si>
    <r>
      <rPr>
        <sz val="9"/>
        <color rgb="FF404040"/>
        <rFont val="Arial"/>
        <family val="2"/>
      </rPr>
      <t>Sustaining Faith</t>
    </r>
  </si>
  <si>
    <r>
      <rPr>
        <sz val="9"/>
        <color rgb="FF404040"/>
        <rFont val="Arial"/>
        <family val="2"/>
      </rPr>
      <t>Janette Oke, Laurel Oke Logan</t>
    </r>
  </si>
  <si>
    <r>
      <rPr>
        <sz val="9"/>
        <color rgb="FF404040"/>
        <rFont val="Arial"/>
        <family val="2"/>
      </rPr>
      <t>The Paris Betrayal</t>
    </r>
  </si>
  <si>
    <r>
      <rPr>
        <sz val="9"/>
        <color rgb="FF404040"/>
        <rFont val="Arial"/>
        <family val="2"/>
      </rPr>
      <t>James R Hannibal</t>
    </r>
  </si>
  <si>
    <r>
      <rPr>
        <sz val="9"/>
        <color rgb="FF404040"/>
        <rFont val="Arial"/>
        <family val="2"/>
      </rPr>
      <t>Never Miss</t>
    </r>
  </si>
  <si>
    <r>
      <rPr>
        <sz val="9"/>
        <color rgb="FF404040"/>
        <rFont val="Arial"/>
        <family val="2"/>
      </rPr>
      <t>Melissa Koslin</t>
    </r>
  </si>
  <si>
    <r>
      <rPr>
        <sz val="9"/>
        <color rgb="FF404040"/>
        <rFont val="Arial"/>
        <family val="2"/>
      </rPr>
      <t>The Chase</t>
    </r>
  </si>
  <si>
    <r>
      <rPr>
        <sz val="9"/>
        <color rgb="FF404040"/>
        <rFont val="Arial"/>
        <family val="2"/>
      </rPr>
      <t>Lisa Harris</t>
    </r>
  </si>
  <si>
    <t xml:space="preserve">Christian Art Gifts, Inc.
Beat The Heat Flyer (July) 2021
Catalog Purchase Order </t>
  </si>
  <si>
    <r>
      <rPr>
        <sz val="9"/>
        <color rgb="FF404040"/>
        <rFont val="Arial"/>
        <family val="2"/>
      </rPr>
      <t>He Gives Me Strength Journal - JLW116</t>
    </r>
  </si>
  <si>
    <r>
      <rPr>
        <sz val="9"/>
        <color rgb="FF404040"/>
        <rFont val="Arial"/>
        <family val="2"/>
      </rPr>
      <t>Other</t>
    </r>
  </si>
  <si>
    <r>
      <rPr>
        <sz val="9"/>
        <color rgb="FF404040"/>
        <rFont val="Arial"/>
        <family val="2"/>
      </rPr>
      <t>He Gives Me Strength Keyring - KM0096</t>
    </r>
  </si>
  <si>
    <r>
      <rPr>
        <sz val="9"/>
        <color rgb="FF404040"/>
        <rFont val="Arial"/>
        <family val="2"/>
      </rPr>
      <t>He Gives Me Strength Teapot - TEA007</t>
    </r>
  </si>
  <si>
    <r>
      <rPr>
        <sz val="9"/>
        <color rgb="FF404040"/>
        <rFont val="Arial"/>
        <family val="2"/>
      </rPr>
      <t>He Gives Me Strength Mug - MUG670</t>
    </r>
  </si>
  <si>
    <t xml:space="preserve">InterVarsity Press
Beat The Heat Flyer (July) 2021
Catalog Purchase Order </t>
  </si>
  <si>
    <r>
      <rPr>
        <sz val="9"/>
        <color rgb="FF404040"/>
        <rFont val="Arial"/>
        <family val="2"/>
      </rPr>
      <t>The 30 Minute Bible</t>
    </r>
  </si>
  <si>
    <r>
      <rPr>
        <sz val="9"/>
        <color rgb="FF404040"/>
        <rFont val="Arial"/>
        <family val="2"/>
      </rPr>
      <t>Craig Bartholomew, Paige Vanosky</t>
    </r>
  </si>
  <si>
    <t>ETOOLKIT AD ONLY</t>
  </si>
  <si>
    <t xml:space="preserve">Munce Beat The Heat Catalog </t>
  </si>
  <si>
    <t>HCCP Rep Name:</t>
  </si>
  <si>
    <t>Ship Date:</t>
  </si>
  <si>
    <t>PO #:</t>
  </si>
  <si>
    <t>Promo Start Date:</t>
  </si>
  <si>
    <t>Account Name:</t>
  </si>
  <si>
    <t>Promo End Date:</t>
  </si>
  <si>
    <t>Account Number:</t>
  </si>
  <si>
    <t>Order Due Date:</t>
  </si>
  <si>
    <t>Promo Name:</t>
  </si>
  <si>
    <t>Date Ordered:</t>
  </si>
  <si>
    <t>Promo Code:</t>
  </si>
  <si>
    <t>MBTH22</t>
  </si>
  <si>
    <t>Dating:</t>
  </si>
  <si>
    <t xml:space="preserve">Promotional orders submitted by the due date listed above are eligible for 90 days' dating; orders of 30 units or more receive free freight </t>
  </si>
  <si>
    <t xml:space="preserve"> </t>
  </si>
  <si>
    <t>Qty</t>
  </si>
  <si>
    <t>ISBN</t>
  </si>
  <si>
    <t>Title</t>
  </si>
  <si>
    <t>Minimum Order</t>
  </si>
  <si>
    <t>Sale Notes</t>
  </si>
  <si>
    <t>Price</t>
  </si>
  <si>
    <t>Sale Price</t>
  </si>
  <si>
    <t>Discount</t>
  </si>
  <si>
    <t>Margin</t>
  </si>
  <si>
    <t>Net</t>
  </si>
  <si>
    <t>Net Sum</t>
  </si>
  <si>
    <t>9780785232117</t>
  </si>
  <si>
    <t>Becoming a King</t>
  </si>
  <si>
    <t>4 unit minimum order</t>
  </si>
  <si>
    <t>30% off</t>
  </si>
  <si>
    <t>9781400223428</t>
  </si>
  <si>
    <t>Creatures of Habit</t>
  </si>
  <si>
    <t>9780310460053</t>
  </si>
  <si>
    <t>ESV, Thompson Chain-Reference Bible, Hardcover, Red Letter</t>
  </si>
  <si>
    <t>2 unit minimum order</t>
  </si>
  <si>
    <t>9780785232308</t>
  </si>
  <si>
    <t>Fight to Flourish</t>
  </si>
  <si>
    <t>9781400219872</t>
  </si>
  <si>
    <t>Fighting for Life</t>
  </si>
  <si>
    <t>40% off</t>
  </si>
  <si>
    <t>9780785240372</t>
  </si>
  <si>
    <t>Golden Braid</t>
  </si>
  <si>
    <t>9780718074272</t>
  </si>
  <si>
    <t>How Happiness Happens</t>
  </si>
  <si>
    <t>9780529120663</t>
  </si>
  <si>
    <t>I Am</t>
  </si>
  <si>
    <t>9780718039851</t>
  </si>
  <si>
    <t>It's Not Supposed to Be This Way</t>
  </si>
  <si>
    <t>2nd Saturday JULY Sale POS to 70%</t>
  </si>
  <si>
    <t>50% off</t>
  </si>
  <si>
    <t>9780310459910</t>
  </si>
  <si>
    <t>KJV, Thompson Chain-Reference Bible, Hardcover, Red Letter</t>
  </si>
  <si>
    <t>9780785241409</t>
  </si>
  <si>
    <t>Make You Feel My Love</t>
  </si>
  <si>
    <t>9780310460015</t>
  </si>
  <si>
    <t>NASB, Thompson Chain-Reference Bible, Hardcover, Red Letter, 1977 Text</t>
  </si>
  <si>
    <t>9780310761396</t>
  </si>
  <si>
    <t>NIrV, Adventure Bible for Early Readers, Hardcover, Full Color, Magnetic Closure, Lion</t>
  </si>
  <si>
    <t>9780310744856</t>
  </si>
  <si>
    <t>NIrV, Kids' Quest Study Bible, Hardcover</t>
  </si>
  <si>
    <t>9780310727477</t>
  </si>
  <si>
    <t>NIV, Adventure Bible, Hardcover, Full Color</t>
  </si>
  <si>
    <t>9780310941767</t>
  </si>
  <si>
    <t>NIV, Quest Study Bible for Teens, Hardcover</t>
  </si>
  <si>
    <t>9780310080008</t>
  </si>
  <si>
    <t>NIV, Revolution Bible, Leathersoft, Gray/Navy</t>
  </si>
  <si>
    <t>9780310448242</t>
  </si>
  <si>
    <t>NIV, Thinline Bible, Compact, Leathersoft, Black/Gray, Red Letter, Comfort Print</t>
  </si>
  <si>
    <t>9780310448235</t>
  </si>
  <si>
    <t>NIV, Thinline Bible, Compact, Leathersoft, Brown/Tan, Red Letter, Comfort Print</t>
  </si>
  <si>
    <t>9780310448297</t>
  </si>
  <si>
    <t>NIV, Thinline Bible, Compact, Leathersoft, Purple, Red Letter, Comfort Print</t>
  </si>
  <si>
    <t>9780310448280</t>
  </si>
  <si>
    <t>NIV, Thinline Bible, Compact, Leathersoft, Teal/Brown, Red Letter, Comfort Print</t>
  </si>
  <si>
    <t>9780310080053</t>
  </si>
  <si>
    <t>NIV, True Images Bible, Leathersoft, Pink, Printed Page Edges</t>
  </si>
  <si>
    <t>9780310746263</t>
  </si>
  <si>
    <t>NKJV, Adventure Bible, Hardcover, Full Color</t>
  </si>
  <si>
    <t>9780310768487</t>
  </si>
  <si>
    <t>NRSV, Adventure Bible, Hardcover, Full Color Interior, Comfort Print</t>
  </si>
  <si>
    <t>9781400221257</t>
  </si>
  <si>
    <t>Out of the Cave</t>
  </si>
  <si>
    <t>9780785247845</t>
  </si>
  <si>
    <t>Princess Ever After</t>
  </si>
  <si>
    <t>9780310920083</t>
  </si>
  <si>
    <t>Read with Me Bible, NIrV</t>
  </si>
  <si>
    <t>9780310770084</t>
  </si>
  <si>
    <t>Stay This Way Forever</t>
  </si>
  <si>
    <t>9780785232568</t>
  </si>
  <si>
    <t>Summer House</t>
  </si>
  <si>
    <t>9781400224746</t>
  </si>
  <si>
    <t>We Belong to Each Other</t>
  </si>
  <si>
    <t>9781400220670</t>
  </si>
  <si>
    <t>Where'd My Giggle Go?</t>
  </si>
  <si>
    <t>9780785239512</t>
  </si>
  <si>
    <t>Wrapped in Rain</t>
  </si>
  <si>
    <t>Sale Stickers</t>
  </si>
  <si>
    <t>9780310264040</t>
  </si>
  <si>
    <t>Sale Stickers 30% Off Sheet of 14</t>
  </si>
  <si>
    <t>9780310270089</t>
  </si>
  <si>
    <t>Sale Stickers 40% Off Sheet of 14</t>
  </si>
  <si>
    <t>9780310215592</t>
  </si>
  <si>
    <t>SALE STICKERS 50P 14 SH</t>
  </si>
  <si>
    <t>9781404115767</t>
  </si>
  <si>
    <t>CU PRICE STICKER 597 CBA INDIE</t>
  </si>
  <si>
    <t>Total Units:</t>
  </si>
  <si>
    <t>Avg. Mar</t>
  </si>
  <si>
    <t>Total Net:</t>
  </si>
  <si>
    <t>KJV Study Bible LP BL Brown Red Letter Edition</t>
  </si>
  <si>
    <t>KJV Study Bible LP BL Maroon/Brown Red Letter Edition</t>
  </si>
  <si>
    <t>Catalog &amp; Etoolkit</t>
  </si>
  <si>
    <t>ETOOLKIT ADS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</si>
</sst>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0.00"/>
    <numFmt numFmtId="165" formatCode="&quot;$&quot;#,##0.00"/>
    <numFmt numFmtId="166" formatCode="0.0%"/>
  </numFmts>
  <fonts count="22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rgb="FF404040"/>
      <name val="Arial"/>
      <family val="2"/>
    </font>
    <font>
      <b/>
      <sz val="14"/>
      <color theme="1"/>
      <name val="Calibri"/>
      <family val="2"/>
      <scheme val="minor"/>
    </font>
    <font>
      <sz val="10"/>
      <name val="MS Sans Serif"/>
      <family val="2"/>
    </font>
    <font>
      <sz val="10"/>
      <color rgb="FF000000"/>
      <name val="Times New Roman"/>
      <family val="1"/>
    </font>
    <font>
      <sz val="10"/>
      <name val="Arial"/>
      <family val="2"/>
    </font>
    <font>
      <sz val="9"/>
      <name val="Arial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Arial"/>
      <family val="2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BEBEB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theme="4" tint="-0.499984740745262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19">
    <xf numFmtId="0" fontId="0" fillId="0" borderId="0"/>
    <xf numFmtId="0" fontId="5" fillId="0" borderId="0"/>
    <xf numFmtId="0" fontId="8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0" borderId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1">
    <xf numFmtId="0" fontId="0" fillId="0" borderId="0" xfId="0" applyFill="1" applyBorder="1" applyAlignment="1">
      <alignment horizontal="left" vertical="top"/>
    </xf>
    <xf numFmtId="0" fontId="5" fillId="0" borderId="1" xfId="0" applyFont="1" applyFill="1" applyBorder="1" applyAlignment="1">
      <alignment horizontal="center" wrapText="1"/>
    </xf>
    <xf numFmtId="0" fontId="7" fillId="0" borderId="0" xfId="0" applyFont="1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0" fillId="0" borderId="15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wrapText="1"/>
    </xf>
    <xf numFmtId="0" fontId="1" fillId="0" borderId="23" xfId="16" applyBorder="1" applyAlignment="1">
      <alignment horizontal="center"/>
    </xf>
    <xf numFmtId="0" fontId="1" fillId="0" borderId="23" xfId="16" applyBorder="1"/>
    <xf numFmtId="165" fontId="1" fillId="0" borderId="23" xfId="16" applyNumberFormat="1" applyBorder="1"/>
    <xf numFmtId="10" fontId="16" fillId="0" borderId="23" xfId="16" applyNumberFormat="1" applyFont="1" applyBorder="1" applyAlignment="1">
      <alignment horizontal="right" vertical="center"/>
    </xf>
    <xf numFmtId="0" fontId="1" fillId="0" borderId="0" xfId="16"/>
    <xf numFmtId="10" fontId="0" fillId="0" borderId="0" xfId="17" applyNumberFormat="1" applyFont="1"/>
    <xf numFmtId="44" fontId="0" fillId="0" borderId="0" xfId="18" applyFont="1"/>
    <xf numFmtId="0" fontId="1" fillId="0" borderId="0" xfId="16" applyAlignment="1">
      <alignment horizontal="center"/>
    </xf>
    <xf numFmtId="0" fontId="1" fillId="0" borderId="0" xfId="16" applyAlignment="1">
      <alignment horizontal="right"/>
    </xf>
    <xf numFmtId="0" fontId="1" fillId="0" borderId="15" xfId="16" applyBorder="1" applyAlignment="1">
      <alignment horizontal="center" vertical="center"/>
    </xf>
    <xf numFmtId="10" fontId="1" fillId="0" borderId="0" xfId="16" applyNumberFormat="1"/>
    <xf numFmtId="49" fontId="1" fillId="0" borderId="15" xfId="16" applyNumberFormat="1" applyBorder="1" applyAlignment="1">
      <alignment horizontal="center" vertical="center"/>
    </xf>
    <xf numFmtId="0" fontId="17" fillId="0" borderId="0" xfId="16" applyFont="1" applyAlignment="1">
      <alignment horizontal="right"/>
    </xf>
    <xf numFmtId="0" fontId="18" fillId="0" borderId="15" xfId="16" applyFont="1" applyBorder="1" applyAlignment="1">
      <alignment horizontal="center" vertical="center"/>
    </xf>
    <xf numFmtId="165" fontId="1" fillId="0" borderId="0" xfId="16" applyNumberFormat="1"/>
    <xf numFmtId="0" fontId="13" fillId="4" borderId="25" xfId="16" applyFont="1" applyFill="1" applyBorder="1" applyAlignment="1">
      <alignment horizontal="center"/>
    </xf>
    <xf numFmtId="165" fontId="13" fillId="4" borderId="25" xfId="16" applyNumberFormat="1" applyFont="1" applyFill="1" applyBorder="1" applyAlignment="1">
      <alignment horizontal="center"/>
    </xf>
    <xf numFmtId="0" fontId="13" fillId="4" borderId="25" xfId="16" applyFont="1" applyFill="1" applyBorder="1" applyAlignment="1">
      <alignment horizontal="center" wrapText="1"/>
    </xf>
    <xf numFmtId="10" fontId="13" fillId="4" borderId="26" xfId="16" applyNumberFormat="1" applyFont="1" applyFill="1" applyBorder="1" applyAlignment="1">
      <alignment horizontal="center"/>
    </xf>
    <xf numFmtId="10" fontId="13" fillId="4" borderId="24" xfId="17" applyNumberFormat="1" applyFont="1" applyFill="1" applyBorder="1" applyAlignment="1">
      <alignment horizontal="center"/>
    </xf>
    <xf numFmtId="44" fontId="13" fillId="4" borderId="25" xfId="18" applyFont="1" applyFill="1" applyBorder="1" applyAlignment="1">
      <alignment horizontal="center"/>
    </xf>
    <xf numFmtId="44" fontId="13" fillId="4" borderId="26" xfId="18" applyFont="1" applyFill="1" applyBorder="1" applyAlignment="1">
      <alignment horizontal="center"/>
    </xf>
    <xf numFmtId="0" fontId="1" fillId="0" borderId="17" xfId="16" applyBorder="1" applyAlignment="1">
      <alignment horizontal="center"/>
    </xf>
    <xf numFmtId="0" fontId="1" fillId="0" borderId="17" xfId="16" applyBorder="1"/>
    <xf numFmtId="0" fontId="18" fillId="0" borderId="17" xfId="16" applyFont="1" applyBorder="1" applyAlignment="1">
      <alignment horizontal="center"/>
    </xf>
    <xf numFmtId="165" fontId="1" fillId="0" borderId="17" xfId="16" applyNumberFormat="1" applyBorder="1"/>
    <xf numFmtId="10" fontId="1" fillId="0" borderId="17" xfId="16" applyNumberFormat="1" applyBorder="1"/>
    <xf numFmtId="10" fontId="0" fillId="0" borderId="17" xfId="17" applyNumberFormat="1" applyFont="1" applyBorder="1"/>
    <xf numFmtId="44" fontId="0" fillId="0" borderId="17" xfId="18" applyFont="1" applyBorder="1"/>
    <xf numFmtId="0" fontId="1" fillId="0" borderId="15" xfId="16" applyBorder="1" applyAlignment="1">
      <alignment horizontal="center"/>
    </xf>
    <xf numFmtId="49" fontId="1" fillId="0" borderId="15" xfId="16" quotePrefix="1" applyNumberFormat="1" applyBorder="1" applyAlignment="1">
      <alignment horizontal="left"/>
    </xf>
    <xf numFmtId="0" fontId="20" fillId="0" borderId="15" xfId="16" applyFont="1" applyBorder="1" applyAlignment="1">
      <alignment wrapText="1"/>
    </xf>
    <xf numFmtId="0" fontId="1" fillId="0" borderId="15" xfId="16" applyBorder="1" applyAlignment="1">
      <alignment wrapText="1"/>
    </xf>
    <xf numFmtId="43" fontId="0" fillId="0" borderId="15" xfId="18" applyNumberFormat="1" applyFont="1" applyBorder="1"/>
    <xf numFmtId="9" fontId="0" fillId="0" borderId="15" xfId="18" applyNumberFormat="1" applyFont="1" applyFill="1" applyBorder="1" applyAlignment="1">
      <alignment horizontal="center"/>
    </xf>
    <xf numFmtId="166" fontId="0" fillId="0" borderId="15" xfId="17" applyNumberFormat="1" applyFont="1" applyFill="1" applyBorder="1"/>
    <xf numFmtId="10" fontId="0" fillId="0" borderId="15" xfId="17" applyNumberFormat="1" applyFont="1" applyBorder="1"/>
    <xf numFmtId="44" fontId="0" fillId="0" borderId="15" xfId="18" applyFont="1" applyBorder="1"/>
    <xf numFmtId="49" fontId="1" fillId="0" borderId="15" xfId="16" applyNumberFormat="1" applyBorder="1" applyAlignment="1">
      <alignment horizontal="left"/>
    </xf>
    <xf numFmtId="44" fontId="0" fillId="0" borderId="15" xfId="18" applyFont="1" applyFill="1" applyBorder="1" applyAlignment="1">
      <alignment horizontal="center"/>
    </xf>
    <xf numFmtId="0" fontId="20" fillId="0" borderId="15" xfId="16" applyFont="1" applyBorder="1"/>
    <xf numFmtId="49" fontId="1" fillId="0" borderId="15" xfId="16" quotePrefix="1" applyNumberFormat="1" applyBorder="1"/>
    <xf numFmtId="0" fontId="1" fillId="0" borderId="15" xfId="16" applyBorder="1"/>
    <xf numFmtId="43" fontId="1" fillId="0" borderId="15" xfId="16" applyNumberFormat="1" applyBorder="1"/>
    <xf numFmtId="44" fontId="14" fillId="0" borderId="15" xfId="18" applyFont="1" applyBorder="1" applyAlignment="1">
      <alignment horizontal="center"/>
    </xf>
    <xf numFmtId="10" fontId="1" fillId="0" borderId="15" xfId="16" applyNumberFormat="1" applyBorder="1"/>
    <xf numFmtId="49" fontId="1" fillId="0" borderId="15" xfId="16" applyNumberFormat="1" applyBorder="1"/>
    <xf numFmtId="0" fontId="14" fillId="0" borderId="15" xfId="16" applyFont="1" applyBorder="1"/>
    <xf numFmtId="0" fontId="1" fillId="0" borderId="0" xfId="16" applyAlignment="1">
      <alignment horizontal="center" vertical="center"/>
    </xf>
    <xf numFmtId="0" fontId="17" fillId="0" borderId="21" xfId="16" applyFont="1" applyBorder="1" applyAlignment="1">
      <alignment horizontal="right" vertical="center"/>
    </xf>
    <xf numFmtId="0" fontId="7" fillId="0" borderId="0" xfId="16" applyFont="1" applyAlignment="1">
      <alignment horizontal="left" vertical="center"/>
    </xf>
    <xf numFmtId="165" fontId="1" fillId="0" borderId="0" xfId="16" applyNumberFormat="1" applyAlignment="1">
      <alignment vertical="center"/>
    </xf>
    <xf numFmtId="10" fontId="1" fillId="0" borderId="0" xfId="16" applyNumberFormat="1" applyAlignment="1">
      <alignment vertical="center"/>
    </xf>
    <xf numFmtId="0" fontId="1" fillId="0" borderId="0" xfId="16" applyAlignment="1">
      <alignment vertical="center"/>
    </xf>
    <xf numFmtId="10" fontId="21" fillId="0" borderId="0" xfId="17" applyNumberFormat="1" applyFont="1" applyAlignment="1">
      <alignment horizontal="right" vertical="center"/>
    </xf>
    <xf numFmtId="44" fontId="0" fillId="0" borderId="0" xfId="18" applyFont="1" applyAlignment="1">
      <alignment vertical="center"/>
    </xf>
    <xf numFmtId="0" fontId="17" fillId="0" borderId="0" xfId="16" applyFont="1" applyAlignment="1">
      <alignment horizontal="right" vertical="center"/>
    </xf>
    <xf numFmtId="165" fontId="7" fillId="0" borderId="0" xfId="16" applyNumberFormat="1" applyFont="1" applyAlignment="1">
      <alignment horizontal="left" vertical="center"/>
    </xf>
    <xf numFmtId="0" fontId="13" fillId="4" borderId="27" xfId="16" applyFont="1" applyFill="1" applyBorder="1" applyAlignment="1">
      <alignment horizontal="center"/>
    </xf>
    <xf numFmtId="166" fontId="1" fillId="0" borderId="28" xfId="16" applyNumberFormat="1" applyBorder="1" applyAlignment="1">
      <alignment horizontal="center"/>
    </xf>
    <xf numFmtId="49" fontId="1" fillId="0" borderId="15" xfId="16" quotePrefix="1" applyNumberFormat="1" applyFill="1" applyBorder="1" applyAlignment="1">
      <alignment horizontal="left"/>
    </xf>
    <xf numFmtId="1" fontId="1" fillId="0" borderId="15" xfId="16" quotePrefix="1" applyNumberFormat="1" applyFill="1" applyBorder="1" applyAlignment="1">
      <alignment horizontal="left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1" fontId="6" fillId="0" borderId="2" xfId="0" applyNumberFormat="1" applyFont="1" applyBorder="1" applyAlignment="1">
      <alignment horizontal="center" vertical="center" shrinkToFit="1"/>
    </xf>
    <xf numFmtId="1" fontId="6" fillId="0" borderId="3" xfId="0" applyNumberFormat="1" applyFont="1" applyBorder="1" applyAlignment="1">
      <alignment horizontal="center" vertical="center" shrinkToFit="1"/>
    </xf>
    <xf numFmtId="1" fontId="6" fillId="0" borderId="4" xfId="0" applyNumberFormat="1" applyFont="1" applyBorder="1" applyAlignment="1">
      <alignment horizontal="center" vertical="center" shrinkToFit="1"/>
    </xf>
    <xf numFmtId="1" fontId="6" fillId="2" borderId="2" xfId="0" applyNumberFormat="1" applyFont="1" applyFill="1" applyBorder="1" applyAlignment="1">
      <alignment horizontal="center" vertical="center" shrinkToFit="1"/>
    </xf>
    <xf numFmtId="1" fontId="6" fillId="2" borderId="3" xfId="0" applyNumberFormat="1" applyFont="1" applyFill="1" applyBorder="1" applyAlignment="1">
      <alignment horizontal="center" vertical="center" shrinkToFit="1"/>
    </xf>
    <xf numFmtId="1" fontId="6" fillId="2" borderId="4" xfId="0" applyNumberFormat="1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19" fillId="0" borderId="0" xfId="16" applyFont="1" applyAlignment="1">
      <alignment horizontal="center" vertical="center" wrapText="1"/>
    </xf>
    <xf numFmtId="0" fontId="15" fillId="3" borderId="20" xfId="0" applyFont="1" applyFill="1" applyBorder="1" applyAlignment="1">
      <alignment horizontal="center" vertical="top"/>
    </xf>
    <xf numFmtId="0" fontId="15" fillId="3" borderId="21" xfId="0" applyFont="1" applyFill="1" applyBorder="1" applyAlignment="1">
      <alignment horizontal="center" vertical="top"/>
    </xf>
    <xf numFmtId="14" fontId="1" fillId="0" borderId="15" xfId="16" applyNumberFormat="1" applyBorder="1" applyAlignment="1">
      <alignment horizontal="center" vertical="center"/>
    </xf>
    <xf numFmtId="14" fontId="1" fillId="3" borderId="15" xfId="16" applyNumberFormat="1" applyFill="1" applyBorder="1" applyAlignment="1">
      <alignment horizontal="center" vertical="center"/>
    </xf>
    <xf numFmtId="165" fontId="1" fillId="0" borderId="15" xfId="16" applyNumberFormat="1" applyBorder="1" applyAlignment="1">
      <alignment horizontal="center" vertical="center"/>
    </xf>
    <xf numFmtId="0" fontId="10" fillId="0" borderId="5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5" fillId="3" borderId="22" xfId="0" applyFont="1" applyFill="1" applyBorder="1" applyAlignment="1">
      <alignment horizontal="center" vertical="top"/>
    </xf>
  </cellXfs>
  <cellStyles count="19">
    <cellStyle name="Currency 2" xfId="3" xr:uid="{27AD5216-6C46-47E1-828A-7037F3959380}"/>
    <cellStyle name="Currency 3" xfId="8" xr:uid="{4CADD08B-734F-4537-91A8-FC34188F445F}"/>
    <cellStyle name="Currency 4" xfId="13" xr:uid="{62217EDF-0D36-4466-B0C4-F876D1C1CF99}"/>
    <cellStyle name="Currency 5" xfId="15" xr:uid="{6711FF08-9888-4290-8575-2DC2EF5EDBD8}"/>
    <cellStyle name="Currency 6" xfId="18" xr:uid="{473E25CE-A9F9-4811-80B3-56B034461CA7}"/>
    <cellStyle name="Normal" xfId="0" builtinId="0"/>
    <cellStyle name="Normal 2" xfId="7" xr:uid="{82FDF8B5-031C-42B6-9063-9A615BC68969}"/>
    <cellStyle name="Normal 2 2 2" xfId="5" xr:uid="{F576D3A7-0F01-46AD-AA99-028B0F808459}"/>
    <cellStyle name="Normal 3" xfId="10" xr:uid="{6DAE62C4-4D1B-44A2-A8F0-7D00C0417860}"/>
    <cellStyle name="Normal 3 2" xfId="6" xr:uid="{F1F3CAD7-3A66-4A8E-ADAB-7B72ECF2BB78}"/>
    <cellStyle name="Normal 4" xfId="11" xr:uid="{75E45816-37A8-46AB-AA46-E34C93326C9C}"/>
    <cellStyle name="Normal 4 2" xfId="1" xr:uid="{23A1B312-B359-4A96-9B79-D24B169118F8}"/>
    <cellStyle name="Normal 5" xfId="14" xr:uid="{403ED6F7-A207-445D-9114-12BC0FCFE01B}"/>
    <cellStyle name="Normal 6" xfId="16" xr:uid="{C6A5759E-B8C7-48B7-BFBB-4C71013426A6}"/>
    <cellStyle name="Normal 9" xfId="2" xr:uid="{B497C872-4C31-4BBB-B3CB-F62FCE8CA7D7}"/>
    <cellStyle name="Percent 2" xfId="4" xr:uid="{27127FEF-FA7A-445C-82D0-23BF02DCBFF9}"/>
    <cellStyle name="Percent 3" xfId="9" xr:uid="{7D6FE72B-C5C3-49EB-9F4B-B0AB472EC80D}"/>
    <cellStyle name="Percent 4" xfId="12" xr:uid="{9D95F4A2-3B3E-4F61-A6BB-1880FD747DDF}"/>
    <cellStyle name="Percent 5" xfId="17" xr:uid="{515AD28A-A92B-4E73-BCD2-586070FE5696}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97155</xdr:colOff>
      <xdr:row>0</xdr:row>
      <xdr:rowOff>74294</xdr:rowOff>
    </xdr:from>
    <xdr:to>
      <xdr:col>3</xdr:col>
      <xdr:colOff>297256</xdr:colOff>
      <xdr:row>1</xdr:row>
      <xdr:rowOff>53339</xdr:rowOff>
    </xdr:to>
    <xdr:pic>
      <xdr:nvPicPr>
        <xdr:cNvPr id="4" name="image3.jpeg">
          <a:extLst>
            <a:ext uri="{FF2B5EF4-FFF2-40B4-BE49-F238E27FC236}">
              <a16:creationId xmlns:a16="http://schemas.microsoft.com/office/drawing/2014/main" id="{88F4E0AB-18FF-4205-B2EB-BDC16A27B1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5" y="74294"/>
          <a:ext cx="3438601" cy="756285"/>
        </a:xfrm>
        <a:prstGeom prst="rect">
          <a:avLst/>
        </a:prstGeom>
      </xdr:spPr>
    </xdr:pic>
    <xdr:clientData/>
  </xdr:twoCellAnchor>
  <xdr:twoCellAnchor>
    <xdr:from>
      <xdr:col>6</xdr:col>
      <xdr:colOff>9525</xdr:colOff>
      <xdr:row>5</xdr:row>
      <xdr:rowOff>30480</xdr:rowOff>
    </xdr:from>
    <xdr:to>
      <xdr:col>13</xdr:col>
      <xdr:colOff>0</xdr:colOff>
      <xdr:row>14</xdr:row>
      <xdr:rowOff>104775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8E7C703E-EA9F-42A6-B3C5-78433410F57F}"/>
            </a:ext>
          </a:extLst>
        </xdr:cNvPr>
        <xdr:cNvSpPr txBox="1"/>
      </xdr:nvSpPr>
      <xdr:spPr>
        <a:xfrm>
          <a:off x="3686175" y="1535430"/>
          <a:ext cx="3343275" cy="15316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50"/>
            <a:t>Name__________________________________________</a:t>
          </a:r>
        </a:p>
        <a:p>
          <a:endParaRPr lang="en-US" sz="950"/>
        </a:p>
        <a:p>
          <a:r>
            <a:rPr lang="en-US" sz="950"/>
            <a:t>Address________________________________________</a:t>
          </a:r>
        </a:p>
        <a:p>
          <a:endParaRPr lang="en-US" sz="950"/>
        </a:p>
        <a:p>
          <a:r>
            <a:rPr lang="en-US" sz="950"/>
            <a:t>City</a:t>
          </a:r>
          <a:r>
            <a:rPr lang="en-US" sz="950" baseline="0"/>
            <a:t>  ST  Zip_____________________________________</a:t>
          </a:r>
        </a:p>
        <a:p>
          <a:endParaRPr lang="en-US" sz="950" baseline="0"/>
        </a:p>
        <a:p>
          <a:r>
            <a:rPr lang="en-US" sz="950" baseline="0"/>
            <a:t>Ordered By_____________________________________</a:t>
          </a:r>
        </a:p>
        <a:p>
          <a:endParaRPr lang="en-US" sz="950" baseline="0"/>
        </a:p>
        <a:p>
          <a:r>
            <a:rPr lang="en-US" sz="950" baseline="0"/>
            <a:t>Ship Via________________________________________</a:t>
          </a:r>
          <a:endParaRPr lang="en-US" sz="950"/>
        </a:p>
      </xdr:txBody>
    </xdr:sp>
    <xdr:clientData/>
  </xdr:twoCellAnchor>
  <xdr:twoCellAnchor>
    <xdr:from>
      <xdr:col>0</xdr:col>
      <xdr:colOff>0</xdr:colOff>
      <xdr:row>4</xdr:row>
      <xdr:rowOff>133348</xdr:rowOff>
    </xdr:from>
    <xdr:to>
      <xdr:col>4</xdr:col>
      <xdr:colOff>30480</xdr:colOff>
      <xdr:row>14</xdr:row>
      <xdr:rowOff>45720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4B83E620-0EC1-4084-8E3E-520CB17F0FD0}"/>
            </a:ext>
          </a:extLst>
        </xdr:cNvPr>
        <xdr:cNvSpPr txBox="1"/>
      </xdr:nvSpPr>
      <xdr:spPr>
        <a:xfrm>
          <a:off x="0" y="1443988"/>
          <a:ext cx="3992880" cy="158877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50"/>
            <a:t>Account</a:t>
          </a:r>
          <a:r>
            <a:rPr lang="en-US" sz="950" baseline="0"/>
            <a:t> #</a:t>
          </a:r>
          <a:r>
            <a:rPr lang="en-US" sz="950"/>
            <a:t>_______________________________________</a:t>
          </a:r>
        </a:p>
        <a:p>
          <a:endParaRPr lang="en-US" sz="950"/>
        </a:p>
        <a:p>
          <a:r>
            <a:rPr lang="en-US" sz="950"/>
            <a:t>Phone_________________________________________</a:t>
          </a:r>
        </a:p>
        <a:p>
          <a:endParaRPr lang="en-US" sz="950" baseline="0"/>
        </a:p>
        <a:p>
          <a:r>
            <a:rPr lang="en-US" sz="950" baseline="0"/>
            <a:t>PO Number_____________________________________</a:t>
          </a:r>
        </a:p>
        <a:p>
          <a:endParaRPr lang="en-US" sz="950" baseline="0"/>
        </a:p>
        <a:p>
          <a:r>
            <a:rPr lang="en-US" sz="950" baseline="0"/>
            <a:t>Backorders_____________________________________</a:t>
          </a:r>
        </a:p>
        <a:p>
          <a:endParaRPr lang="en-US" sz="950" baseline="0"/>
        </a:p>
        <a:p>
          <a:r>
            <a:rPr lang="en-US" sz="950" baseline="0"/>
            <a:t>Order Date _____________________________________</a:t>
          </a:r>
          <a:endParaRPr lang="en-US" sz="950"/>
        </a:p>
      </xdr:txBody>
    </xdr:sp>
    <xdr:clientData/>
  </xdr:twoCellAnchor>
  <xdr:twoCellAnchor>
    <xdr:from>
      <xdr:col>0</xdr:col>
      <xdr:colOff>0</xdr:colOff>
      <xdr:row>15</xdr:row>
      <xdr:rowOff>53340</xdr:rowOff>
    </xdr:from>
    <xdr:to>
      <xdr:col>13</xdr:col>
      <xdr:colOff>9524</xdr:colOff>
      <xdr:row>17</xdr:row>
      <xdr:rowOff>114300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6043CCEB-4998-4379-B38B-779179E93185}"/>
            </a:ext>
          </a:extLst>
        </xdr:cNvPr>
        <xdr:cNvSpPr txBox="1"/>
      </xdr:nvSpPr>
      <xdr:spPr>
        <a:xfrm>
          <a:off x="0" y="3253740"/>
          <a:ext cx="8261984" cy="3962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Notes: 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Munce accounts will receive their normal up-front discount of 45% off of the sale prices.</a:t>
          </a:r>
        </a:p>
      </xdr:txBody>
    </xdr:sp>
    <xdr:clientData/>
  </xdr:twoCellAnchor>
  <xdr:twoCellAnchor editAs="oneCell">
    <xdr:from>
      <xdr:col>0</xdr:col>
      <xdr:colOff>22860</xdr:colOff>
      <xdr:row>2</xdr:row>
      <xdr:rowOff>13854</xdr:rowOff>
    </xdr:from>
    <xdr:to>
      <xdr:col>1</xdr:col>
      <xdr:colOff>716280</xdr:colOff>
      <xdr:row>4</xdr:row>
      <xdr:rowOff>42558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1063846-F779-495D-8E19-F64D40A36E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019694"/>
          <a:ext cx="1501140" cy="3792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60959</xdr:colOff>
      <xdr:row>0</xdr:row>
      <xdr:rowOff>87630</xdr:rowOff>
    </xdr:from>
    <xdr:ext cx="1882141" cy="862814"/>
    <xdr:pic>
      <xdr:nvPicPr>
        <xdr:cNvPr id="2" name="image6.jpeg">
          <a:extLst>
            <a:ext uri="{FF2B5EF4-FFF2-40B4-BE49-F238E27FC236}">
              <a16:creationId xmlns:a16="http://schemas.microsoft.com/office/drawing/2014/main" id="{83A1A972-8CB4-4558-A2D6-D5887F4AEC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59" y="87630"/>
          <a:ext cx="1882141" cy="862814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4</xdr:row>
      <xdr:rowOff>137160</xdr:rowOff>
    </xdr:from>
    <xdr:to>
      <xdr:col>4</xdr:col>
      <xdr:colOff>38100</xdr:colOff>
      <xdr:row>13</xdr:row>
      <xdr:rowOff>121920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2A6CCDB-82A6-49B4-8459-A2B3530B13EA}"/>
            </a:ext>
          </a:extLst>
        </xdr:cNvPr>
        <xdr:cNvSpPr txBox="1"/>
      </xdr:nvSpPr>
      <xdr:spPr>
        <a:xfrm>
          <a:off x="0" y="807720"/>
          <a:ext cx="2476500" cy="14935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50"/>
            <a:t>Account</a:t>
          </a:r>
          <a:r>
            <a:rPr lang="en-US" sz="950" baseline="0"/>
            <a:t> #</a:t>
          </a:r>
          <a:r>
            <a:rPr lang="en-US" sz="950"/>
            <a:t>_______________________________________</a:t>
          </a:r>
        </a:p>
        <a:p>
          <a:endParaRPr lang="en-US" sz="950"/>
        </a:p>
        <a:p>
          <a:r>
            <a:rPr lang="en-US" sz="950"/>
            <a:t>Phone_________________________________________</a:t>
          </a:r>
        </a:p>
        <a:p>
          <a:endParaRPr lang="en-US" sz="950" baseline="0"/>
        </a:p>
        <a:p>
          <a:r>
            <a:rPr lang="en-US" sz="950" baseline="0"/>
            <a:t>PO Number_____________________________________</a:t>
          </a:r>
        </a:p>
        <a:p>
          <a:endParaRPr lang="en-US" sz="950" baseline="0"/>
        </a:p>
        <a:p>
          <a:r>
            <a:rPr lang="en-US" sz="950" baseline="0"/>
            <a:t>Backorders_____________________________________</a:t>
          </a:r>
        </a:p>
        <a:p>
          <a:endParaRPr lang="en-US" sz="950" baseline="0"/>
        </a:p>
        <a:p>
          <a:r>
            <a:rPr lang="en-US" sz="950" baseline="0"/>
            <a:t>Order Date _____________________________________</a:t>
          </a:r>
          <a:endParaRPr lang="en-US" sz="950"/>
        </a:p>
      </xdr:txBody>
    </xdr:sp>
    <xdr:clientData/>
  </xdr:twoCellAnchor>
  <xdr:twoCellAnchor>
    <xdr:from>
      <xdr:col>0</xdr:col>
      <xdr:colOff>9524</xdr:colOff>
      <xdr:row>14</xdr:row>
      <xdr:rowOff>99059</xdr:rowOff>
    </xdr:from>
    <xdr:to>
      <xdr:col>12</xdr:col>
      <xdr:colOff>731519</xdr:colOff>
      <xdr:row>16</xdr:row>
      <xdr:rowOff>95250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4F6141F-3858-410E-8C0C-DCD1B1C95829}"/>
            </a:ext>
          </a:extLst>
        </xdr:cNvPr>
        <xdr:cNvSpPr txBox="1"/>
      </xdr:nvSpPr>
      <xdr:spPr>
        <a:xfrm>
          <a:off x="9524" y="3268979"/>
          <a:ext cx="8242935" cy="3314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Notes: You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will receive your regular discount with Christian Art Gifts off SRP.</a:t>
          </a:r>
          <a:endParaRPr lang="en-US" sz="1050">
            <a:effectLst/>
          </a:endParaRPr>
        </a:p>
        <a:p>
          <a:endParaRPr lang="en-US" sz="1050"/>
        </a:p>
      </xdr:txBody>
    </xdr:sp>
    <xdr:clientData/>
  </xdr:twoCellAnchor>
  <xdr:twoCellAnchor>
    <xdr:from>
      <xdr:col>6</xdr:col>
      <xdr:colOff>0</xdr:colOff>
      <xdr:row>4</xdr:row>
      <xdr:rowOff>116206</xdr:rowOff>
    </xdr:from>
    <xdr:to>
      <xdr:col>12</xdr:col>
      <xdr:colOff>590549</xdr:colOff>
      <xdr:row>13</xdr:row>
      <xdr:rowOff>91440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2CEF99B-122B-4C5B-B358-851800257EE5}"/>
            </a:ext>
          </a:extLst>
        </xdr:cNvPr>
        <xdr:cNvSpPr txBox="1"/>
      </xdr:nvSpPr>
      <xdr:spPr>
        <a:xfrm>
          <a:off x="3676650" y="1611631"/>
          <a:ext cx="3333749" cy="14325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50"/>
            <a:t>Name__________________________________________</a:t>
          </a:r>
        </a:p>
        <a:p>
          <a:endParaRPr lang="en-US" sz="950"/>
        </a:p>
        <a:p>
          <a:r>
            <a:rPr lang="en-US" sz="950"/>
            <a:t>Address________________________________________</a:t>
          </a:r>
        </a:p>
        <a:p>
          <a:endParaRPr lang="en-US" sz="950"/>
        </a:p>
        <a:p>
          <a:r>
            <a:rPr lang="en-US" sz="950"/>
            <a:t>City</a:t>
          </a:r>
          <a:r>
            <a:rPr lang="en-US" sz="950" baseline="0"/>
            <a:t>  ST  Zip_____________________________________</a:t>
          </a:r>
        </a:p>
        <a:p>
          <a:endParaRPr lang="en-US" sz="950" baseline="0"/>
        </a:p>
        <a:p>
          <a:r>
            <a:rPr lang="en-US" sz="950" baseline="0"/>
            <a:t>Ordered By_____________________________________</a:t>
          </a:r>
        </a:p>
        <a:p>
          <a:endParaRPr lang="en-US" sz="950" baseline="0"/>
        </a:p>
        <a:p>
          <a:r>
            <a:rPr lang="en-US" sz="950" baseline="0"/>
            <a:t>Ship Via________________________________________</a:t>
          </a:r>
          <a:endParaRPr lang="en-US" sz="950"/>
        </a:p>
      </xdr:txBody>
    </xdr:sp>
    <xdr:clientData/>
  </xdr:twoCellAnchor>
  <xdr:twoCellAnchor editAs="oneCell">
    <xdr:from>
      <xdr:col>0</xdr:col>
      <xdr:colOff>57150</xdr:colOff>
      <xdr:row>2</xdr:row>
      <xdr:rowOff>155759</xdr:rowOff>
    </xdr:from>
    <xdr:to>
      <xdr:col>1</xdr:col>
      <xdr:colOff>792480</xdr:colOff>
      <xdr:row>4</xdr:row>
      <xdr:rowOff>13983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65457958-485B-409C-8698-96A5826D6F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123499"/>
          <a:ext cx="1543050" cy="38400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195581</xdr:colOff>
      <xdr:row>0</xdr:row>
      <xdr:rowOff>1</xdr:rowOff>
    </xdr:from>
    <xdr:to>
      <xdr:col>2</xdr:col>
      <xdr:colOff>838200</xdr:colOff>
      <xdr:row>0</xdr:row>
      <xdr:rowOff>327661</xdr:rowOff>
    </xdr:to>
    <xdr:pic>
      <xdr:nvPicPr>
        <xdr:cNvPr id="2" name="Picture 1" descr="Description: HCP_CPD_Umbrella_logo4sig">
          <a:extLst>
            <a:ext uri="{FF2B5EF4-FFF2-40B4-BE49-F238E27FC236}">
              <a16:creationId xmlns:a16="http://schemas.microsoft.com/office/drawing/2014/main" id="{4ECC11D1-7EF7-4C20-90A4-F9FBEB469F0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5581" y="1"/>
          <a:ext cx="2136139" cy="3276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5</xdr:row>
      <xdr:rowOff>152400</xdr:rowOff>
    </xdr:from>
    <xdr:to>
      <xdr:col>12</xdr:col>
      <xdr:colOff>581025</xdr:colOff>
      <xdr:row>14</xdr:row>
      <xdr:rowOff>122701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37DF265-8BF2-4D71-A158-061142B2C150}"/>
            </a:ext>
          </a:extLst>
        </xdr:cNvPr>
        <xdr:cNvSpPr txBox="1"/>
      </xdr:nvSpPr>
      <xdr:spPr>
        <a:xfrm>
          <a:off x="3771900" y="1952625"/>
          <a:ext cx="3448050" cy="14276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50"/>
            <a:t>Name__________________________________________</a:t>
          </a:r>
        </a:p>
        <a:p>
          <a:endParaRPr lang="en-US" sz="950"/>
        </a:p>
        <a:p>
          <a:r>
            <a:rPr lang="en-US" sz="950"/>
            <a:t>Address________________________________________</a:t>
          </a:r>
        </a:p>
        <a:p>
          <a:endParaRPr lang="en-US" sz="950"/>
        </a:p>
        <a:p>
          <a:r>
            <a:rPr lang="en-US" sz="950"/>
            <a:t>City</a:t>
          </a:r>
          <a:r>
            <a:rPr lang="en-US" sz="950" baseline="0"/>
            <a:t>  ST  Zip_____________________________________</a:t>
          </a:r>
        </a:p>
        <a:p>
          <a:endParaRPr lang="en-US" sz="950" baseline="0"/>
        </a:p>
        <a:p>
          <a:r>
            <a:rPr lang="en-US" sz="950" baseline="0"/>
            <a:t>Ordered By_____________________________________</a:t>
          </a:r>
        </a:p>
        <a:p>
          <a:endParaRPr lang="en-US" sz="950" baseline="0"/>
        </a:p>
        <a:p>
          <a:r>
            <a:rPr lang="en-US" sz="950" baseline="0"/>
            <a:t>Ship Via________________________________________</a:t>
          </a:r>
          <a:endParaRPr lang="en-US" sz="950"/>
        </a:p>
      </xdr:txBody>
    </xdr:sp>
    <xdr:clientData/>
  </xdr:twoCellAnchor>
  <xdr:twoCellAnchor>
    <xdr:from>
      <xdr:col>0</xdr:col>
      <xdr:colOff>1</xdr:colOff>
      <xdr:row>14</xdr:row>
      <xdr:rowOff>133351</xdr:rowOff>
    </xdr:from>
    <xdr:to>
      <xdr:col>12</xdr:col>
      <xdr:colOff>571500</xdr:colOff>
      <xdr:row>18</xdr:row>
      <xdr:rowOff>133351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68E8719-E9FB-4FAB-9D71-F774A30D28A9}"/>
            </a:ext>
          </a:extLst>
        </xdr:cNvPr>
        <xdr:cNvSpPr txBox="1"/>
      </xdr:nvSpPr>
      <xdr:spPr>
        <a:xfrm>
          <a:off x="1" y="3390901"/>
          <a:ext cx="7210424" cy="647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050"/>
            <a:t>Notes: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 receive a 46% discount on the list price, use promo code MUNCE20. To take advantage of the promo code, call IVP's Customer Contact Center at 800-843-9487 and mention the promo code. This will only apply to the titles advertised in the catalog.</a:t>
          </a:r>
          <a:endParaRPr lang="en-US">
            <a:effectLst/>
          </a:endParaRPr>
        </a:p>
        <a:p>
          <a:endParaRPr lang="en-US" sz="105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226760</xdr:colOff>
      <xdr:row>5</xdr:row>
      <xdr:rowOff>38100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5F835D5-34FE-4097-8336-25A5781634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65260" cy="177546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</xdr:row>
      <xdr:rowOff>99060</xdr:rowOff>
    </xdr:from>
    <xdr:to>
      <xdr:col>4</xdr:col>
      <xdr:colOff>47624</xdr:colOff>
      <xdr:row>14</xdr:row>
      <xdr:rowOff>117231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444831D5-2610-4B3C-9F13-F4F63F349666}"/>
            </a:ext>
          </a:extLst>
        </xdr:cNvPr>
        <xdr:cNvSpPr txBox="1"/>
      </xdr:nvSpPr>
      <xdr:spPr>
        <a:xfrm>
          <a:off x="0" y="1805940"/>
          <a:ext cx="3994784" cy="15269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50"/>
            <a:t>Account</a:t>
          </a:r>
          <a:r>
            <a:rPr lang="en-US" sz="950" baseline="0"/>
            <a:t> #</a:t>
          </a:r>
          <a:r>
            <a:rPr lang="en-US" sz="950"/>
            <a:t>_______________________________________</a:t>
          </a:r>
        </a:p>
        <a:p>
          <a:endParaRPr lang="en-US" sz="950"/>
        </a:p>
        <a:p>
          <a:r>
            <a:rPr lang="en-US" sz="950"/>
            <a:t>Phone_________________________________________</a:t>
          </a:r>
        </a:p>
        <a:p>
          <a:endParaRPr lang="en-US" sz="950" baseline="0"/>
        </a:p>
        <a:p>
          <a:r>
            <a:rPr lang="en-US" sz="950" baseline="0"/>
            <a:t>PO Number_____________________________________</a:t>
          </a:r>
        </a:p>
        <a:p>
          <a:endParaRPr lang="en-US" sz="950" baseline="0"/>
        </a:p>
        <a:p>
          <a:r>
            <a:rPr lang="en-US" sz="950" baseline="0"/>
            <a:t>Backorders_____________________________________</a:t>
          </a:r>
        </a:p>
        <a:p>
          <a:endParaRPr lang="en-US" sz="950" baseline="0"/>
        </a:p>
        <a:p>
          <a:r>
            <a:rPr lang="en-US" sz="950" baseline="0"/>
            <a:t>Order Date _____________________________________</a:t>
          </a:r>
          <a:endParaRPr lang="en-US" sz="950"/>
        </a:p>
      </xdr:txBody>
    </xdr:sp>
    <xdr:clientData/>
  </xdr:twoCellAnchor>
  <xdr:twoCellAnchor editAs="oneCell">
    <xdr:from>
      <xdr:col>0</xdr:col>
      <xdr:colOff>49530</xdr:colOff>
      <xdr:row>3</xdr:row>
      <xdr:rowOff>166772</xdr:rowOff>
    </xdr:from>
    <xdr:to>
      <xdr:col>1</xdr:col>
      <xdr:colOff>815340</xdr:colOff>
      <xdr:row>5</xdr:row>
      <xdr:rowOff>38747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69058E06-F58F-448F-871E-B99465DFC6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" y="1454552"/>
          <a:ext cx="1573530" cy="39775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CCP%20July%2021%20Order%20Form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 LIST"/>
      <sheetName val="CUST INFO"/>
      <sheetName val="Munce Beat The Heat"/>
      <sheetName val="BTH 2nd Sat POS"/>
      <sheetName val="Munce Back To Basics"/>
      <sheetName val="B2B 2nd Saturday"/>
      <sheetName val="Munce Fall"/>
      <sheetName val="Fall 2nd Saturday"/>
      <sheetName val="Munce Fall Flyer"/>
      <sheetName val="Fall Flyer 2nd Saturday"/>
      <sheetName val="Munce 2 Day Sale"/>
      <sheetName val="2 Day POS"/>
      <sheetName val="12 Days of Christmas"/>
      <sheetName val="12 Days POS"/>
      <sheetName val="Munce Christmas Flyer"/>
      <sheetName val="Munce Christmas Catalog"/>
      <sheetName val="Christmas 2nd Saturday"/>
      <sheetName val="Munce Countdown To Christmas"/>
      <sheetName val="Countdown 2nd Saturday"/>
      <sheetName val="Dec POS Form"/>
    </sheetNames>
    <sheetDataSet>
      <sheetData sheetId="0"/>
      <sheetData sheetId="1">
        <row r="2">
          <cell r="D2" t="str">
            <v>REP NAME HERE</v>
          </cell>
        </row>
        <row r="7">
          <cell r="B7" t="str">
            <v>CUST #</v>
          </cell>
          <cell r="C7" t="str">
            <v>CUSTOMER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26"/>
  <sheetViews>
    <sheetView tabSelected="1" workbookViewId="0">
      <selection activeCell="A20" sqref="A20:B20"/>
    </sheetView>
  </sheetViews>
  <sheetFormatPr defaultRowHeight="13.2" x14ac:dyDescent="0.25"/>
  <cols>
    <col min="1" max="1" width="11.77734375" customWidth="1"/>
    <col min="2" max="2" width="18.77734375" customWidth="1"/>
    <col min="3" max="3" width="16.6640625" customWidth="1"/>
    <col min="4" max="4" width="8" customWidth="1"/>
    <col min="5" max="5" width="2.6640625" customWidth="1"/>
    <col min="6" max="6" width="4" customWidth="1"/>
    <col min="7" max="7" width="12" customWidth="1"/>
    <col min="8" max="8" width="2.109375" customWidth="1"/>
    <col min="9" max="9" width="4.109375" customWidth="1"/>
    <col min="10" max="10" width="10.77734375" customWidth="1"/>
    <col min="11" max="11" width="10.6640625" customWidth="1"/>
    <col min="12" max="12" width="8.109375" customWidth="1"/>
    <col min="13" max="13" width="10.6640625" customWidth="1"/>
    <col min="14" max="14" width="7.109375" customWidth="1"/>
    <col min="15" max="15" width="2.44140625" customWidth="1"/>
  </cols>
  <sheetData>
    <row r="1" spans="2:13" s="3" customFormat="1" ht="61.5" customHeight="1" thickBot="1" x14ac:dyDescent="0.4">
      <c r="B1" s="4"/>
      <c r="C1" s="5"/>
      <c r="D1" s="2"/>
      <c r="E1" s="2"/>
      <c r="F1" s="2"/>
      <c r="G1" s="89" t="s">
        <v>13</v>
      </c>
      <c r="H1" s="90"/>
      <c r="I1" s="90"/>
      <c r="J1" s="90"/>
      <c r="K1" s="90"/>
      <c r="L1" s="90"/>
      <c r="M1" s="91"/>
    </row>
    <row r="2" spans="2:13" s="3" customFormat="1" ht="18" customHeight="1" x14ac:dyDescent="0.25">
      <c r="B2" s="4"/>
      <c r="D2" s="4"/>
      <c r="E2" s="11"/>
      <c r="F2" s="4"/>
      <c r="G2" s="92" t="s">
        <v>10</v>
      </c>
      <c r="H2" s="93"/>
      <c r="I2" s="93"/>
      <c r="J2" s="93"/>
      <c r="K2" s="93"/>
      <c r="L2" s="93"/>
      <c r="M2" s="94"/>
    </row>
    <row r="3" spans="2:13" s="3" customFormat="1" ht="13.95" customHeight="1" x14ac:dyDescent="0.25">
      <c r="B3" s="4"/>
      <c r="D3" s="4"/>
      <c r="E3" s="11"/>
      <c r="F3" s="4"/>
      <c r="G3" s="95"/>
      <c r="H3" s="96"/>
      <c r="I3" s="96"/>
      <c r="J3" s="96"/>
      <c r="K3" s="96"/>
      <c r="L3" s="96"/>
      <c r="M3" s="97"/>
    </row>
    <row r="4" spans="2:13" s="3" customFormat="1" ht="13.8" thickBot="1" x14ac:dyDescent="0.3">
      <c r="B4" s="4"/>
      <c r="D4" s="4"/>
      <c r="E4" s="11"/>
      <c r="F4" s="4"/>
      <c r="G4" s="98"/>
      <c r="H4" s="99"/>
      <c r="I4" s="99"/>
      <c r="J4" s="99"/>
      <c r="K4" s="99"/>
      <c r="L4" s="99"/>
      <c r="M4" s="100"/>
    </row>
    <row r="5" spans="2:13" s="3" customFormat="1" x14ac:dyDescent="0.25">
      <c r="B5" s="4"/>
      <c r="E5" s="10"/>
      <c r="G5" s="4"/>
      <c r="H5" s="4"/>
      <c r="I5" s="4"/>
    </row>
    <row r="6" spans="2:13" s="3" customFormat="1" x14ac:dyDescent="0.25">
      <c r="B6" s="4"/>
      <c r="E6" s="10"/>
      <c r="G6" s="4"/>
      <c r="H6" s="4"/>
      <c r="I6" s="4"/>
    </row>
    <row r="7" spans="2:13" s="3" customFormat="1" x14ac:dyDescent="0.25">
      <c r="B7" s="4"/>
      <c r="E7" s="10"/>
      <c r="G7" s="4"/>
      <c r="H7" s="4"/>
      <c r="I7" s="4"/>
    </row>
    <row r="8" spans="2:13" s="3" customFormat="1" x14ac:dyDescent="0.25">
      <c r="B8" s="4"/>
      <c r="E8" s="10"/>
      <c r="G8" s="4"/>
      <c r="H8" s="4"/>
      <c r="I8" s="4"/>
    </row>
    <row r="9" spans="2:13" s="3" customFormat="1" x14ac:dyDescent="0.25">
      <c r="B9" s="4"/>
      <c r="E9" s="10"/>
      <c r="G9" s="4"/>
      <c r="H9" s="4"/>
      <c r="I9" s="4"/>
    </row>
    <row r="10" spans="2:13" s="3" customFormat="1" x14ac:dyDescent="0.25">
      <c r="B10" s="4"/>
      <c r="E10" s="10"/>
      <c r="G10" s="4"/>
      <c r="H10" s="4"/>
      <c r="I10" s="4"/>
    </row>
    <row r="11" spans="2:13" s="3" customFormat="1" x14ac:dyDescent="0.25">
      <c r="B11" s="4"/>
      <c r="E11" s="10"/>
      <c r="G11" s="4"/>
      <c r="H11" s="4"/>
      <c r="I11" s="4"/>
    </row>
    <row r="12" spans="2:13" s="3" customFormat="1" x14ac:dyDescent="0.25">
      <c r="B12" s="4"/>
      <c r="E12" s="10"/>
      <c r="G12" s="4"/>
      <c r="H12" s="4"/>
      <c r="I12" s="4"/>
    </row>
    <row r="13" spans="2:13" s="3" customFormat="1" x14ac:dyDescent="0.25">
      <c r="B13" s="4"/>
      <c r="E13" s="10"/>
      <c r="G13" s="4"/>
      <c r="H13" s="4"/>
      <c r="I13" s="4"/>
    </row>
    <row r="14" spans="2:13" s="3" customFormat="1" x14ac:dyDescent="0.25">
      <c r="B14" s="4"/>
      <c r="E14" s="10"/>
      <c r="G14" s="4"/>
      <c r="H14" s="4"/>
      <c r="I14" s="4"/>
    </row>
    <row r="15" spans="2:13" s="3" customFormat="1" x14ac:dyDescent="0.25">
      <c r="B15" s="4"/>
      <c r="E15" s="10"/>
      <c r="G15" s="4"/>
      <c r="H15" s="4"/>
      <c r="I15" s="4"/>
    </row>
    <row r="16" spans="2:13" s="3" customFormat="1" x14ac:dyDescent="0.25">
      <c r="B16" s="4"/>
      <c r="E16" s="10"/>
      <c r="G16" s="4"/>
      <c r="H16" s="4"/>
      <c r="I16" s="4"/>
    </row>
    <row r="17" spans="1:14" s="10" customFormat="1" x14ac:dyDescent="0.25">
      <c r="B17" s="11"/>
      <c r="G17" s="11"/>
      <c r="H17" s="11"/>
      <c r="I17" s="11"/>
    </row>
    <row r="18" spans="1:14" s="3" customFormat="1" x14ac:dyDescent="0.25">
      <c r="B18" s="4"/>
      <c r="E18" s="10"/>
      <c r="G18" s="4"/>
      <c r="H18" s="4"/>
      <c r="I18" s="4"/>
    </row>
    <row r="19" spans="1:14" ht="14.25" customHeight="1" x14ac:dyDescent="0.25">
      <c r="A19" s="110" t="s">
        <v>0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2"/>
    </row>
    <row r="20" spans="1:14" ht="29.25" customHeight="1" x14ac:dyDescent="0.25">
      <c r="A20" s="101" t="s">
        <v>1</v>
      </c>
      <c r="B20" s="103"/>
      <c r="C20" s="1" t="s">
        <v>2</v>
      </c>
      <c r="D20" s="1" t="s">
        <v>3</v>
      </c>
      <c r="E20" s="101" t="s">
        <v>4</v>
      </c>
      <c r="F20" s="102"/>
      <c r="G20" s="103"/>
      <c r="H20" s="101" t="s">
        <v>5</v>
      </c>
      <c r="I20" s="103"/>
      <c r="J20" s="1" t="s">
        <v>6</v>
      </c>
      <c r="K20" s="1" t="s">
        <v>7</v>
      </c>
      <c r="L20" s="1" t="s">
        <v>8</v>
      </c>
      <c r="M20" s="1" t="s">
        <v>9</v>
      </c>
    </row>
    <row r="21" spans="1:14" s="7" customFormat="1" ht="27.6" customHeight="1" x14ac:dyDescent="0.25">
      <c r="A21" s="113" t="s">
        <v>14</v>
      </c>
      <c r="B21" s="114"/>
      <c r="C21" s="15" t="s">
        <v>15</v>
      </c>
      <c r="D21" s="16" t="s">
        <v>16</v>
      </c>
      <c r="E21" s="104">
        <v>9780764235610</v>
      </c>
      <c r="F21" s="105"/>
      <c r="G21" s="106"/>
      <c r="H21" s="115"/>
      <c r="I21" s="116"/>
      <c r="J21" s="23">
        <v>16.989999999999998</v>
      </c>
      <c r="K21" s="24"/>
      <c r="L21" s="24"/>
      <c r="M21" s="24"/>
      <c r="N21" s="19"/>
    </row>
    <row r="22" spans="1:14" s="7" customFormat="1" ht="27.6" customHeight="1" x14ac:dyDescent="0.25">
      <c r="A22" s="117" t="s">
        <v>17</v>
      </c>
      <c r="B22" s="118"/>
      <c r="C22" s="21" t="s">
        <v>18</v>
      </c>
      <c r="D22" s="22" t="s">
        <v>16</v>
      </c>
      <c r="E22" s="107">
        <v>9780800735005</v>
      </c>
      <c r="F22" s="108"/>
      <c r="G22" s="109"/>
      <c r="H22" s="119"/>
      <c r="I22" s="120"/>
      <c r="J22" s="25">
        <v>15.99</v>
      </c>
      <c r="K22" s="26"/>
      <c r="L22" s="26"/>
      <c r="M22" s="26"/>
      <c r="N22" s="20"/>
    </row>
    <row r="23" spans="1:14" s="7" customFormat="1" ht="27.6" customHeight="1" x14ac:dyDescent="0.25">
      <c r="A23" s="113" t="s">
        <v>19</v>
      </c>
      <c r="B23" s="114"/>
      <c r="C23" s="15" t="s">
        <v>20</v>
      </c>
      <c r="D23" s="16" t="s">
        <v>16</v>
      </c>
      <c r="E23" s="104">
        <v>9780764235122</v>
      </c>
      <c r="F23" s="105"/>
      <c r="G23" s="106"/>
      <c r="H23" s="115"/>
      <c r="I23" s="116"/>
      <c r="J23" s="23">
        <v>16.989999999999998</v>
      </c>
      <c r="K23" s="24"/>
      <c r="L23" s="24"/>
      <c r="M23" s="24"/>
      <c r="N23" s="20"/>
    </row>
    <row r="24" spans="1:14" s="7" customFormat="1" ht="27.6" customHeight="1" x14ac:dyDescent="0.25">
      <c r="A24" s="117" t="s">
        <v>21</v>
      </c>
      <c r="B24" s="118"/>
      <c r="C24" s="21" t="s">
        <v>22</v>
      </c>
      <c r="D24" s="22" t="s">
        <v>16</v>
      </c>
      <c r="E24" s="107">
        <v>9780800738501</v>
      </c>
      <c r="F24" s="108"/>
      <c r="G24" s="109"/>
      <c r="H24" s="119"/>
      <c r="I24" s="120"/>
      <c r="J24" s="25">
        <v>15.99</v>
      </c>
      <c r="K24" s="26"/>
      <c r="L24" s="26"/>
      <c r="M24" s="26"/>
      <c r="N24" s="20"/>
    </row>
    <row r="25" spans="1:14" s="7" customFormat="1" ht="27.6" customHeight="1" x14ac:dyDescent="0.25">
      <c r="A25" s="113" t="s">
        <v>23</v>
      </c>
      <c r="B25" s="114"/>
      <c r="C25" s="15" t="s">
        <v>24</v>
      </c>
      <c r="D25" s="16" t="s">
        <v>16</v>
      </c>
      <c r="E25" s="104">
        <v>9780800738396</v>
      </c>
      <c r="F25" s="105"/>
      <c r="G25" s="106"/>
      <c r="H25" s="115"/>
      <c r="I25" s="116"/>
      <c r="J25" s="23">
        <v>15.99</v>
      </c>
      <c r="K25" s="24"/>
      <c r="L25" s="24"/>
      <c r="M25" s="24"/>
      <c r="N25" s="19"/>
    </row>
    <row r="26" spans="1:14" s="7" customFormat="1" ht="27.6" customHeight="1" x14ac:dyDescent="0.25">
      <c r="A26" s="117" t="s">
        <v>25</v>
      </c>
      <c r="B26" s="118"/>
      <c r="C26" s="21" t="s">
        <v>26</v>
      </c>
      <c r="D26" s="22" t="s">
        <v>16</v>
      </c>
      <c r="E26" s="107">
        <v>9780800737313</v>
      </c>
      <c r="F26" s="108"/>
      <c r="G26" s="109"/>
      <c r="H26" s="119"/>
      <c r="I26" s="120"/>
      <c r="J26" s="25">
        <v>15.99</v>
      </c>
      <c r="K26" s="26"/>
      <c r="L26" s="26"/>
      <c r="M26" s="26"/>
      <c r="N26" s="19"/>
    </row>
  </sheetData>
  <mergeCells count="24">
    <mergeCell ref="A25:B25"/>
    <mergeCell ref="E25:G25"/>
    <mergeCell ref="H25:I25"/>
    <mergeCell ref="A26:B26"/>
    <mergeCell ref="E26:G26"/>
    <mergeCell ref="H26:I26"/>
    <mergeCell ref="A23:B23"/>
    <mergeCell ref="E23:G23"/>
    <mergeCell ref="H23:I23"/>
    <mergeCell ref="A24:B24"/>
    <mergeCell ref="E24:G24"/>
    <mergeCell ref="H24:I24"/>
    <mergeCell ref="G1:M1"/>
    <mergeCell ref="G2:M4"/>
    <mergeCell ref="E20:G20"/>
    <mergeCell ref="E21:G21"/>
    <mergeCell ref="E22:G22"/>
    <mergeCell ref="A19:M19"/>
    <mergeCell ref="A20:B20"/>
    <mergeCell ref="H20:I20"/>
    <mergeCell ref="A21:B21"/>
    <mergeCell ref="H21:I21"/>
    <mergeCell ref="A22:B22"/>
    <mergeCell ref="H22:I22"/>
  </mergeCells>
  <pageMargins left="0.7" right="0.7" top="0.75" bottom="0.75" header="0.3" footer="0.3"/>
  <pageSetup scale="7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6BC16-9F0F-4D16-8679-13EF33E53060}">
  <sheetPr>
    <pageSetUpPr fitToPage="1"/>
  </sheetPr>
  <dimension ref="A1:M23"/>
  <sheetViews>
    <sheetView zoomScaleNormal="100" workbookViewId="0">
      <selection activeCell="C1" sqref="C1"/>
    </sheetView>
  </sheetViews>
  <sheetFormatPr defaultColWidth="8.77734375" defaultRowHeight="13.2" x14ac:dyDescent="0.25"/>
  <cols>
    <col min="1" max="1" width="11.77734375" style="7" customWidth="1"/>
    <col min="2" max="2" width="18.77734375" style="7" customWidth="1"/>
    <col min="3" max="3" width="16.6640625" style="7" customWidth="1"/>
    <col min="4" max="4" width="8" style="7" customWidth="1"/>
    <col min="5" max="5" width="2.6640625" style="7" customWidth="1"/>
    <col min="6" max="6" width="4" style="7" customWidth="1"/>
    <col min="7" max="7" width="12" style="7" customWidth="1"/>
    <col min="8" max="8" width="2.109375" style="7" customWidth="1"/>
    <col min="9" max="9" width="4.109375" style="7" customWidth="1"/>
    <col min="10" max="10" width="10.77734375" style="7" customWidth="1"/>
    <col min="11" max="11" width="10.6640625" style="7" customWidth="1"/>
    <col min="12" max="12" width="8.109375" style="7" customWidth="1"/>
    <col min="13" max="13" width="10.6640625" style="7" customWidth="1"/>
    <col min="14" max="14" width="7.109375" style="7" customWidth="1"/>
    <col min="15" max="16384" width="8.77734375" style="7"/>
  </cols>
  <sheetData>
    <row r="1" spans="4:13" s="10" customFormat="1" ht="61.5" customHeight="1" thickBot="1" x14ac:dyDescent="0.4">
      <c r="D1" s="2"/>
      <c r="E1" s="2"/>
      <c r="F1" s="2"/>
      <c r="G1" s="89" t="s">
        <v>27</v>
      </c>
      <c r="H1" s="90"/>
      <c r="I1" s="90"/>
      <c r="J1" s="90"/>
      <c r="K1" s="90"/>
      <c r="L1" s="90"/>
      <c r="M1" s="91"/>
    </row>
    <row r="2" spans="4:13" s="10" customFormat="1" ht="15" customHeight="1" x14ac:dyDescent="0.25">
      <c r="D2" s="6"/>
      <c r="E2" s="6"/>
      <c r="F2" s="6"/>
      <c r="G2" s="92" t="s">
        <v>12</v>
      </c>
      <c r="H2" s="93"/>
      <c r="I2" s="93"/>
      <c r="J2" s="93"/>
      <c r="K2" s="93"/>
      <c r="L2" s="93"/>
      <c r="M2" s="94"/>
    </row>
    <row r="3" spans="4:13" s="10" customFormat="1" ht="14.4" customHeight="1" x14ac:dyDescent="0.25">
      <c r="D3" s="6"/>
      <c r="E3" s="6"/>
      <c r="F3" s="6"/>
      <c r="G3" s="95"/>
      <c r="H3" s="96"/>
      <c r="I3" s="96"/>
      <c r="J3" s="96"/>
      <c r="K3" s="96"/>
      <c r="L3" s="96"/>
      <c r="M3" s="97"/>
    </row>
    <row r="4" spans="4:13" s="10" customFormat="1" ht="27" customHeight="1" thickBot="1" x14ac:dyDescent="0.3">
      <c r="D4" s="6"/>
      <c r="E4" s="6"/>
      <c r="F4" s="6"/>
      <c r="G4" s="98"/>
      <c r="H4" s="99"/>
      <c r="I4" s="99"/>
      <c r="J4" s="99"/>
      <c r="K4" s="99"/>
      <c r="L4" s="99"/>
      <c r="M4" s="100"/>
    </row>
    <row r="5" spans="4:13" s="10" customFormat="1" x14ac:dyDescent="0.25">
      <c r="D5" s="11"/>
      <c r="E5" s="11"/>
      <c r="G5" s="13"/>
      <c r="H5" s="13"/>
    </row>
    <row r="6" spans="4:13" s="10" customFormat="1" x14ac:dyDescent="0.25">
      <c r="D6" s="11"/>
      <c r="E6" s="11"/>
      <c r="H6" s="11"/>
    </row>
    <row r="7" spans="4:13" s="10" customFormat="1" x14ac:dyDescent="0.25">
      <c r="D7" s="11"/>
      <c r="E7" s="11"/>
      <c r="H7" s="11"/>
    </row>
    <row r="8" spans="4:13" s="10" customFormat="1" x14ac:dyDescent="0.25">
      <c r="D8" s="11"/>
      <c r="E8" s="11"/>
      <c r="H8" s="11"/>
    </row>
    <row r="9" spans="4:13" s="10" customFormat="1" x14ac:dyDescent="0.25">
      <c r="D9" s="11"/>
      <c r="E9" s="11"/>
      <c r="H9" s="11"/>
    </row>
    <row r="10" spans="4:13" s="10" customFormat="1" x14ac:dyDescent="0.25">
      <c r="D10" s="11"/>
      <c r="E10" s="11"/>
      <c r="H10" s="11"/>
    </row>
    <row r="11" spans="4:13" s="10" customFormat="1" x14ac:dyDescent="0.25">
      <c r="D11" s="11"/>
      <c r="E11" s="11"/>
      <c r="H11" s="11"/>
    </row>
    <row r="12" spans="4:13" s="10" customFormat="1" x14ac:dyDescent="0.25">
      <c r="D12" s="11"/>
      <c r="E12" s="11"/>
      <c r="H12" s="11"/>
    </row>
    <row r="13" spans="4:13" s="10" customFormat="1" x14ac:dyDescent="0.25">
      <c r="D13" s="11"/>
      <c r="E13" s="11"/>
      <c r="H13" s="11"/>
    </row>
    <row r="14" spans="4:13" s="10" customFormat="1" x14ac:dyDescent="0.25">
      <c r="D14" s="11"/>
      <c r="E14" s="11"/>
      <c r="H14" s="11"/>
    </row>
    <row r="15" spans="4:13" s="10" customFormat="1" x14ac:dyDescent="0.25">
      <c r="D15" s="11"/>
      <c r="E15" s="11"/>
      <c r="H15" s="11"/>
    </row>
    <row r="16" spans="4:13" s="10" customFormat="1" x14ac:dyDescent="0.25">
      <c r="D16" s="11"/>
      <c r="E16" s="11"/>
      <c r="H16" s="11"/>
    </row>
    <row r="17" spans="1:13" s="10" customFormat="1" x14ac:dyDescent="0.25">
      <c r="D17" s="11"/>
      <c r="E17" s="11"/>
      <c r="H17" s="11"/>
    </row>
    <row r="18" spans="1:13" ht="14.25" customHeight="1" x14ac:dyDescent="0.25">
      <c r="A18" s="121" t="s">
        <v>0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3"/>
    </row>
    <row r="19" spans="1:13" ht="29.25" customHeight="1" x14ac:dyDescent="0.25">
      <c r="A19" s="124" t="s">
        <v>1</v>
      </c>
      <c r="B19" s="125"/>
      <c r="C19" s="14" t="s">
        <v>2</v>
      </c>
      <c r="D19" s="14" t="s">
        <v>3</v>
      </c>
      <c r="E19" s="124" t="s">
        <v>4</v>
      </c>
      <c r="F19" s="126"/>
      <c r="G19" s="125"/>
      <c r="H19" s="124" t="s">
        <v>5</v>
      </c>
      <c r="I19" s="125"/>
      <c r="J19" s="14" t="s">
        <v>6</v>
      </c>
      <c r="K19" s="14" t="s">
        <v>7</v>
      </c>
      <c r="L19" s="14" t="s">
        <v>8</v>
      </c>
      <c r="M19" s="14" t="s">
        <v>9</v>
      </c>
    </row>
    <row r="20" spans="1:13" ht="21.9" customHeight="1" x14ac:dyDescent="0.25">
      <c r="A20" s="113" t="s">
        <v>28</v>
      </c>
      <c r="B20" s="114"/>
      <c r="C20" s="8"/>
      <c r="D20" s="16" t="s">
        <v>29</v>
      </c>
      <c r="E20" s="104">
        <v>9781642726336</v>
      </c>
      <c r="F20" s="105"/>
      <c r="G20" s="106"/>
      <c r="H20" s="115"/>
      <c r="I20" s="116"/>
      <c r="J20" s="23">
        <v>9.99</v>
      </c>
      <c r="K20" s="24"/>
      <c r="L20" s="24"/>
      <c r="M20" s="24"/>
    </row>
    <row r="21" spans="1:13" ht="24" customHeight="1" x14ac:dyDescent="0.25">
      <c r="A21" s="117" t="s">
        <v>30</v>
      </c>
      <c r="B21" s="118"/>
      <c r="C21" s="9"/>
      <c r="D21" s="26"/>
      <c r="E21" s="107">
        <v>1220000136861</v>
      </c>
      <c r="F21" s="108"/>
      <c r="G21" s="109"/>
      <c r="H21" s="119"/>
      <c r="I21" s="120"/>
      <c r="J21" s="25">
        <v>9.99</v>
      </c>
      <c r="K21" s="26"/>
      <c r="L21" s="26"/>
      <c r="M21" s="26"/>
    </row>
    <row r="22" spans="1:13" ht="21.9" customHeight="1" x14ac:dyDescent="0.25">
      <c r="A22" s="113" t="s">
        <v>31</v>
      </c>
      <c r="B22" s="114"/>
      <c r="C22" s="8"/>
      <c r="D22" s="24"/>
      <c r="E22" s="104">
        <v>1220000137042</v>
      </c>
      <c r="F22" s="105"/>
      <c r="G22" s="106"/>
      <c r="H22" s="115"/>
      <c r="I22" s="116"/>
      <c r="J22" s="23">
        <v>24.99</v>
      </c>
      <c r="K22" s="24"/>
      <c r="L22" s="24"/>
      <c r="M22" s="24"/>
    </row>
    <row r="23" spans="1:13" ht="23.4" customHeight="1" x14ac:dyDescent="0.25">
      <c r="A23" s="117" t="s">
        <v>32</v>
      </c>
      <c r="B23" s="118"/>
      <c r="C23" s="9"/>
      <c r="D23" s="26"/>
      <c r="E23" s="107">
        <v>6006937148581</v>
      </c>
      <c r="F23" s="108"/>
      <c r="G23" s="109"/>
      <c r="H23" s="119"/>
      <c r="I23" s="120"/>
      <c r="J23" s="25">
        <v>6.99</v>
      </c>
      <c r="K23" s="26"/>
      <c r="L23" s="26"/>
      <c r="M23" s="26"/>
    </row>
  </sheetData>
  <mergeCells count="18">
    <mergeCell ref="A22:B22"/>
    <mergeCell ref="E22:G22"/>
    <mergeCell ref="H22:I22"/>
    <mergeCell ref="A23:B23"/>
    <mergeCell ref="E23:G23"/>
    <mergeCell ref="H23:I23"/>
    <mergeCell ref="G1:M1"/>
    <mergeCell ref="G2:M4"/>
    <mergeCell ref="E19:G19"/>
    <mergeCell ref="E20:G20"/>
    <mergeCell ref="E21:G21"/>
    <mergeCell ref="A20:B20"/>
    <mergeCell ref="H20:I20"/>
    <mergeCell ref="A21:B21"/>
    <mergeCell ref="H21:I21"/>
    <mergeCell ref="A18:M18"/>
    <mergeCell ref="A19:B19"/>
    <mergeCell ref="H19:I19"/>
  </mergeCells>
  <pageMargins left="0.7" right="0.7" top="0.75" bottom="0.75" header="0.3" footer="0.3"/>
  <pageSetup scale="79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CDFAD-6544-40E9-A5B9-C955FC5CEFE4}">
  <sheetPr>
    <pageSetUpPr fitToPage="1"/>
  </sheetPr>
  <dimension ref="A1:L54"/>
  <sheetViews>
    <sheetView workbookViewId="0">
      <selection activeCell="C1" sqref="C1"/>
    </sheetView>
  </sheetViews>
  <sheetFormatPr defaultRowHeight="14.4" x14ac:dyDescent="0.3"/>
  <cols>
    <col min="1" max="1" width="6.109375" style="34" bestFit="1" customWidth="1"/>
    <col min="2" max="2" width="15.6640625" style="31" customWidth="1"/>
    <col min="3" max="3" width="53" style="31" customWidth="1"/>
    <col min="4" max="4" width="20.33203125" style="34" customWidth="1"/>
    <col min="5" max="5" width="18" style="34" customWidth="1"/>
    <col min="6" max="6" width="10.109375" style="41" customWidth="1"/>
    <col min="7" max="7" width="10.33203125" style="41" customWidth="1"/>
    <col min="8" max="8" width="9.6640625" style="37" customWidth="1"/>
    <col min="9" max="9" width="1.6640625" style="31" customWidth="1"/>
    <col min="10" max="10" width="8.88671875" style="32"/>
    <col min="11" max="11" width="12.5546875" style="33" bestFit="1" customWidth="1"/>
    <col min="12" max="12" width="8.88671875" style="33"/>
    <col min="13" max="16384" width="8.88671875" style="31"/>
  </cols>
  <sheetData>
    <row r="1" spans="1:12" ht="28.8" customHeight="1" thickBot="1" x14ac:dyDescent="0.35">
      <c r="A1" s="27"/>
      <c r="B1" s="28"/>
      <c r="C1" s="28"/>
      <c r="D1" s="27"/>
      <c r="E1" s="27"/>
      <c r="F1" s="29"/>
      <c r="G1" s="29"/>
      <c r="H1" s="30" t="s">
        <v>37</v>
      </c>
    </row>
    <row r="3" spans="1:12" x14ac:dyDescent="0.3">
      <c r="B3" s="35" t="s">
        <v>38</v>
      </c>
      <c r="C3" s="36" t="str">
        <f>'[1]CUST INFO'!D2</f>
        <v>REP NAME HERE</v>
      </c>
      <c r="D3" s="35"/>
      <c r="E3" s="35" t="s">
        <v>39</v>
      </c>
      <c r="F3" s="130">
        <f>$F$4-15</f>
        <v>44360</v>
      </c>
      <c r="G3" s="130"/>
    </row>
    <row r="4" spans="1:12" x14ac:dyDescent="0.3">
      <c r="B4" s="35" t="s">
        <v>40</v>
      </c>
      <c r="C4" s="36"/>
      <c r="D4" s="35"/>
      <c r="E4" s="35" t="s">
        <v>41</v>
      </c>
      <c r="F4" s="130">
        <v>44375</v>
      </c>
      <c r="G4" s="130"/>
    </row>
    <row r="5" spans="1:12" x14ac:dyDescent="0.3">
      <c r="B5" s="35" t="s">
        <v>42</v>
      </c>
      <c r="C5" s="36" t="str">
        <f>'[1]CUST INFO'!C7</f>
        <v>CUSTOMER</v>
      </c>
      <c r="D5" s="35"/>
      <c r="E5" s="35" t="s">
        <v>43</v>
      </c>
      <c r="F5" s="130">
        <v>44401</v>
      </c>
      <c r="G5" s="130"/>
    </row>
    <row r="6" spans="1:12" x14ac:dyDescent="0.3">
      <c r="B6" s="35" t="s">
        <v>44</v>
      </c>
      <c r="C6" s="38" t="str">
        <f>'[1]CUST INFO'!B7</f>
        <v>CUST #</v>
      </c>
      <c r="D6" s="35"/>
      <c r="E6" s="35" t="s">
        <v>45</v>
      </c>
      <c r="F6" s="131">
        <f>$F$4-15</f>
        <v>44360</v>
      </c>
      <c r="G6" s="131"/>
    </row>
    <row r="7" spans="1:12" x14ac:dyDescent="0.3">
      <c r="B7" s="35" t="s">
        <v>46</v>
      </c>
      <c r="C7" s="36" t="str">
        <f>H1</f>
        <v xml:space="preserve">Munce Beat The Heat Catalog </v>
      </c>
      <c r="D7" s="39"/>
      <c r="E7" s="39" t="s">
        <v>47</v>
      </c>
      <c r="F7" s="130">
        <f ca="1">TODAY()</f>
        <v>44357</v>
      </c>
      <c r="G7" s="130"/>
    </row>
    <row r="8" spans="1:12" ht="15.6" x14ac:dyDescent="0.3">
      <c r="B8" s="35" t="s">
        <v>48</v>
      </c>
      <c r="C8" s="40" t="s">
        <v>49</v>
      </c>
      <c r="D8" s="35"/>
      <c r="E8" s="35" t="s">
        <v>50</v>
      </c>
      <c r="F8" s="132" t="str">
        <f ca="1">IF(F6&gt;=TODAY(),"90 days","NONE")</f>
        <v>90 days</v>
      </c>
      <c r="G8" s="132"/>
    </row>
    <row r="9" spans="1:12" x14ac:dyDescent="0.3">
      <c r="A9" s="127" t="s">
        <v>51</v>
      </c>
      <c r="B9" s="127"/>
      <c r="C9" s="127"/>
      <c r="D9" s="127"/>
      <c r="E9" s="127"/>
      <c r="F9" s="127"/>
      <c r="G9" s="127"/>
      <c r="H9" s="127"/>
    </row>
    <row r="10" spans="1:12" x14ac:dyDescent="0.3">
      <c r="A10" s="86" t="s">
        <v>52</v>
      </c>
    </row>
    <row r="11" spans="1:12" ht="15" thickBot="1" x14ac:dyDescent="0.35">
      <c r="A11" s="85" t="s">
        <v>53</v>
      </c>
      <c r="B11" s="42" t="s">
        <v>54</v>
      </c>
      <c r="C11" s="42" t="s">
        <v>55</v>
      </c>
      <c r="D11" s="42" t="s">
        <v>56</v>
      </c>
      <c r="E11" s="42" t="s">
        <v>57</v>
      </c>
      <c r="F11" s="43" t="s">
        <v>58</v>
      </c>
      <c r="G11" s="44" t="s">
        <v>59</v>
      </c>
      <c r="H11" s="45" t="s">
        <v>60</v>
      </c>
      <c r="J11" s="46" t="s">
        <v>61</v>
      </c>
      <c r="K11" s="47" t="s">
        <v>62</v>
      </c>
      <c r="L11" s="48" t="s">
        <v>63</v>
      </c>
    </row>
    <row r="12" spans="1:12" x14ac:dyDescent="0.3">
      <c r="A12" s="56">
        <v>4</v>
      </c>
      <c r="B12" s="57" t="s">
        <v>64</v>
      </c>
      <c r="C12" s="58" t="s">
        <v>65</v>
      </c>
      <c r="D12" s="59" t="s">
        <v>66</v>
      </c>
      <c r="E12" s="59"/>
      <c r="F12" s="60">
        <v>18.989999999999998</v>
      </c>
      <c r="G12" s="61" t="s">
        <v>67</v>
      </c>
      <c r="H12" s="62">
        <f>IF(A12&gt;=2,0.6,IF(A12&lt;=1,0.45))</f>
        <v>0.6</v>
      </c>
      <c r="J12" s="63">
        <f>IF(A12&gt;0,(1-(K12/(F12*0.7))),"")</f>
        <v>0.42857142857142849</v>
      </c>
      <c r="K12" s="64">
        <f t="shared" ref="K12:K47" si="0">IF(A12&gt;0,(F12*(1-H12)),"")</f>
        <v>7.5960000000000001</v>
      </c>
      <c r="L12" s="64">
        <f t="shared" ref="L12:L47" si="1">IF(A12&gt;0,(K12*A12),"")</f>
        <v>30.384</v>
      </c>
    </row>
    <row r="13" spans="1:12" x14ac:dyDescent="0.3">
      <c r="A13" s="56">
        <v>4</v>
      </c>
      <c r="B13" s="57" t="s">
        <v>68</v>
      </c>
      <c r="C13" s="58" t="s">
        <v>69</v>
      </c>
      <c r="D13" s="59" t="s">
        <v>66</v>
      </c>
      <c r="E13" s="59"/>
      <c r="F13" s="60">
        <v>18.989999999999998</v>
      </c>
      <c r="G13" s="61" t="s">
        <v>67</v>
      </c>
      <c r="H13" s="62">
        <f>IF(A13&gt;=2,0.6,IF(A13&lt;=1,0.45))</f>
        <v>0.6</v>
      </c>
      <c r="J13" s="63">
        <f>IF(A13&gt;0,(1-(K13/(F13*0.7))),"")</f>
        <v>0.42857142857142849</v>
      </c>
      <c r="K13" s="64">
        <f t="shared" si="0"/>
        <v>7.5960000000000001</v>
      </c>
      <c r="L13" s="64">
        <f t="shared" si="1"/>
        <v>30.384</v>
      </c>
    </row>
    <row r="14" spans="1:12" x14ac:dyDescent="0.3">
      <c r="A14" s="56">
        <v>2</v>
      </c>
      <c r="B14" s="57" t="s">
        <v>70</v>
      </c>
      <c r="C14" s="58" t="s">
        <v>71</v>
      </c>
      <c r="D14" s="59" t="s">
        <v>72</v>
      </c>
      <c r="E14" s="59" t="s">
        <v>148</v>
      </c>
      <c r="F14" s="60">
        <v>54.99</v>
      </c>
      <c r="G14" s="61" t="s">
        <v>67</v>
      </c>
      <c r="H14" s="62">
        <f>IF(A14&gt;=2,0.6,IF(A14&lt;=1,0.45))</f>
        <v>0.6</v>
      </c>
      <c r="J14" s="63">
        <f>IF(A14&gt;0,(1-(K14/(F14*0.7))),"")</f>
        <v>0.42857142857142849</v>
      </c>
      <c r="K14" s="64">
        <f t="shared" si="0"/>
        <v>21.996000000000002</v>
      </c>
      <c r="L14" s="64">
        <f t="shared" si="1"/>
        <v>43.992000000000004</v>
      </c>
    </row>
    <row r="15" spans="1:12" x14ac:dyDescent="0.3">
      <c r="A15" s="56">
        <v>4</v>
      </c>
      <c r="B15" s="65" t="s">
        <v>73</v>
      </c>
      <c r="C15" s="59" t="s">
        <v>74</v>
      </c>
      <c r="D15" s="59" t="s">
        <v>66</v>
      </c>
      <c r="E15" s="59" t="s">
        <v>148</v>
      </c>
      <c r="F15" s="60">
        <v>18.989999999999998</v>
      </c>
      <c r="G15" s="61" t="s">
        <v>67</v>
      </c>
      <c r="H15" s="62">
        <f>IF(A15&gt;=2,0.6,IF(A15&lt;=1,0.45))</f>
        <v>0.6</v>
      </c>
      <c r="J15" s="63">
        <f>IF(A15&gt;0,(1-(K15/(F15*0.7))),"")</f>
        <v>0.42857142857142849</v>
      </c>
      <c r="K15" s="64">
        <f t="shared" si="0"/>
        <v>7.5960000000000001</v>
      </c>
      <c r="L15" s="64">
        <f t="shared" si="1"/>
        <v>30.384</v>
      </c>
    </row>
    <row r="16" spans="1:12" x14ac:dyDescent="0.3">
      <c r="A16" s="56">
        <v>4</v>
      </c>
      <c r="B16" s="57" t="s">
        <v>75</v>
      </c>
      <c r="C16" s="58" t="s">
        <v>76</v>
      </c>
      <c r="D16" s="59" t="s">
        <v>66</v>
      </c>
      <c r="E16" s="59"/>
      <c r="F16" s="60">
        <v>26.99</v>
      </c>
      <c r="G16" s="66" t="s">
        <v>77</v>
      </c>
      <c r="H16" s="62">
        <f>IF(A16&gt;=4,0.64,IF(A16&lt;=3,0.45))</f>
        <v>0.64</v>
      </c>
      <c r="J16" s="63">
        <f>IF(A16&gt;0,(1-(K16/(F16*0.6))),"")</f>
        <v>0.4</v>
      </c>
      <c r="K16" s="64">
        <f t="shared" si="0"/>
        <v>9.7163999999999984</v>
      </c>
      <c r="L16" s="64">
        <f t="shared" si="1"/>
        <v>38.865599999999993</v>
      </c>
    </row>
    <row r="17" spans="1:12" x14ac:dyDescent="0.3">
      <c r="A17" s="56">
        <v>4</v>
      </c>
      <c r="B17" s="57" t="s">
        <v>78</v>
      </c>
      <c r="C17" s="58" t="s">
        <v>79</v>
      </c>
      <c r="D17" s="59" t="s">
        <v>66</v>
      </c>
      <c r="E17" s="59" t="s">
        <v>148</v>
      </c>
      <c r="F17" s="60">
        <v>12.99</v>
      </c>
      <c r="G17" s="66">
        <v>5.97</v>
      </c>
      <c r="H17" s="62">
        <f>IF(A17&gt;=4,0.725,IF(A17&lt;=3,0.45))</f>
        <v>0.72499999999999998</v>
      </c>
      <c r="J17" s="63">
        <f>IF(A17&gt;0,(1-(K17/(G17))),"")</f>
        <v>0.40163316582914566</v>
      </c>
      <c r="K17" s="64">
        <f t="shared" si="0"/>
        <v>3.5722500000000004</v>
      </c>
      <c r="L17" s="64">
        <f t="shared" si="1"/>
        <v>14.289000000000001</v>
      </c>
    </row>
    <row r="18" spans="1:12" x14ac:dyDescent="0.3">
      <c r="A18" s="56">
        <v>4</v>
      </c>
      <c r="B18" s="57" t="s">
        <v>80</v>
      </c>
      <c r="C18" s="58" t="s">
        <v>81</v>
      </c>
      <c r="D18" s="59" t="s">
        <v>66</v>
      </c>
      <c r="E18" s="59"/>
      <c r="F18" s="60">
        <v>18.989999999999998</v>
      </c>
      <c r="G18" s="66" t="s">
        <v>77</v>
      </c>
      <c r="H18" s="62">
        <f>IF(A18&gt;=4,0.64,IF(A18&lt;=3,0.45))</f>
        <v>0.64</v>
      </c>
      <c r="J18" s="63">
        <f>IF(A18&gt;0,(1-(K18/(F18*0.6))),"")</f>
        <v>0.4</v>
      </c>
      <c r="K18" s="64">
        <f t="shared" si="0"/>
        <v>6.8363999999999994</v>
      </c>
      <c r="L18" s="64">
        <f t="shared" si="1"/>
        <v>27.345599999999997</v>
      </c>
    </row>
    <row r="19" spans="1:12" x14ac:dyDescent="0.3">
      <c r="A19" s="56">
        <v>4</v>
      </c>
      <c r="B19" s="57" t="s">
        <v>82</v>
      </c>
      <c r="C19" s="58" t="s">
        <v>83</v>
      </c>
      <c r="D19" s="59" t="s">
        <v>66</v>
      </c>
      <c r="E19" s="59"/>
      <c r="F19" s="60">
        <v>17.989999999999998</v>
      </c>
      <c r="G19" s="66" t="s">
        <v>77</v>
      </c>
      <c r="H19" s="62">
        <f>IF(A19&gt;=4,0.64,IF(A19&lt;=3,0.45))</f>
        <v>0.64</v>
      </c>
      <c r="J19" s="63">
        <f>IF(A19&gt;0,(1-(K19/(F19*0.6))),"")</f>
        <v>0.4</v>
      </c>
      <c r="K19" s="64">
        <f t="shared" si="0"/>
        <v>6.476399999999999</v>
      </c>
      <c r="L19" s="64">
        <f t="shared" si="1"/>
        <v>25.905599999999996</v>
      </c>
    </row>
    <row r="20" spans="1:12" x14ac:dyDescent="0.3">
      <c r="A20" s="56">
        <v>2</v>
      </c>
      <c r="B20" s="57" t="s">
        <v>88</v>
      </c>
      <c r="C20" s="58" t="s">
        <v>89</v>
      </c>
      <c r="D20" s="59" t="s">
        <v>72</v>
      </c>
      <c r="E20" s="59" t="s">
        <v>148</v>
      </c>
      <c r="F20" s="60">
        <v>54.99</v>
      </c>
      <c r="G20" s="61" t="s">
        <v>67</v>
      </c>
      <c r="H20" s="62">
        <f>IF(A20&gt;=2,0.6,IF(A20&lt;=1,0.45))</f>
        <v>0.6</v>
      </c>
      <c r="J20" s="63">
        <f>IF(A20&gt;0,(1-(K20/(F20*0.7))),"")</f>
        <v>0.42857142857142849</v>
      </c>
      <c r="K20" s="64">
        <f t="shared" si="0"/>
        <v>21.996000000000002</v>
      </c>
      <c r="L20" s="64">
        <f t="shared" si="1"/>
        <v>43.992000000000004</v>
      </c>
    </row>
    <row r="21" spans="1:12" x14ac:dyDescent="0.3">
      <c r="A21" s="56">
        <v>4</v>
      </c>
      <c r="B21" s="57" t="s">
        <v>90</v>
      </c>
      <c r="C21" s="58" t="s">
        <v>91</v>
      </c>
      <c r="D21" s="59" t="s">
        <v>66</v>
      </c>
      <c r="E21" s="59" t="s">
        <v>148</v>
      </c>
      <c r="F21" s="60">
        <v>16.989999999999998</v>
      </c>
      <c r="G21" s="61" t="s">
        <v>67</v>
      </c>
      <c r="H21" s="62">
        <f>IF(A21&gt;=2,0.6,IF(A21&lt;=1,0.45))</f>
        <v>0.6</v>
      </c>
      <c r="J21" s="63">
        <f>IF(A21&gt;0,(1-(K21/(F21*0.7))),"")</f>
        <v>0.4285714285714286</v>
      </c>
      <c r="K21" s="64">
        <f t="shared" si="0"/>
        <v>6.7959999999999994</v>
      </c>
      <c r="L21" s="64">
        <f t="shared" si="1"/>
        <v>27.183999999999997</v>
      </c>
    </row>
    <row r="22" spans="1:12" ht="28.8" x14ac:dyDescent="0.3">
      <c r="A22" s="56">
        <v>2</v>
      </c>
      <c r="B22" s="57" t="s">
        <v>92</v>
      </c>
      <c r="C22" s="58" t="s">
        <v>93</v>
      </c>
      <c r="D22" s="59" t="s">
        <v>72</v>
      </c>
      <c r="E22" s="59" t="s">
        <v>148</v>
      </c>
      <c r="F22" s="60">
        <v>54.99</v>
      </c>
      <c r="G22" s="61" t="s">
        <v>67</v>
      </c>
      <c r="H22" s="62">
        <f>IF(A22&gt;=2,0.6,IF(A22&lt;=1,0.45))</f>
        <v>0.6</v>
      </c>
      <c r="J22" s="63">
        <f>IF(A22&gt;0,(1-(K22/(F22*0.7))),"")</f>
        <v>0.42857142857142849</v>
      </c>
      <c r="K22" s="64">
        <f t="shared" si="0"/>
        <v>21.996000000000002</v>
      </c>
      <c r="L22" s="64">
        <f t="shared" si="1"/>
        <v>43.992000000000004</v>
      </c>
    </row>
    <row r="23" spans="1:12" ht="28.8" x14ac:dyDescent="0.3">
      <c r="A23" s="56">
        <v>2</v>
      </c>
      <c r="B23" s="57" t="s">
        <v>94</v>
      </c>
      <c r="C23" s="58" t="s">
        <v>95</v>
      </c>
      <c r="D23" s="59" t="s">
        <v>72</v>
      </c>
      <c r="E23" s="59"/>
      <c r="F23" s="60">
        <v>34.99</v>
      </c>
      <c r="G23" s="66" t="s">
        <v>77</v>
      </c>
      <c r="H23" s="62">
        <f>IF(A23&gt;=2,0.64,IF(A23&lt;=1,0.45))</f>
        <v>0.64</v>
      </c>
      <c r="J23" s="63">
        <f>IF(A23&gt;0,(1-(K23/(F23*0.6))),"")</f>
        <v>0.39999999999999991</v>
      </c>
      <c r="K23" s="64">
        <f t="shared" si="0"/>
        <v>12.596400000000001</v>
      </c>
      <c r="L23" s="64">
        <f t="shared" si="1"/>
        <v>25.192800000000002</v>
      </c>
    </row>
    <row r="24" spans="1:12" x14ac:dyDescent="0.3">
      <c r="A24" s="56">
        <v>2</v>
      </c>
      <c r="B24" s="57" t="s">
        <v>96</v>
      </c>
      <c r="C24" s="58" t="s">
        <v>97</v>
      </c>
      <c r="D24" s="59" t="s">
        <v>72</v>
      </c>
      <c r="E24" s="59" t="s">
        <v>148</v>
      </c>
      <c r="F24" s="60">
        <v>29.99</v>
      </c>
      <c r="G24" s="66" t="s">
        <v>67</v>
      </c>
      <c r="H24" s="62">
        <f>IF(A24&gt;=2,0.6,IF(A24&lt;=1,0.45))</f>
        <v>0.6</v>
      </c>
      <c r="J24" s="63">
        <f>IF(A24&gt;0,(1-(K24/(F24*0.7))),"")</f>
        <v>0.42857142857142849</v>
      </c>
      <c r="K24" s="64">
        <f t="shared" si="0"/>
        <v>11.996</v>
      </c>
      <c r="L24" s="64">
        <f t="shared" si="1"/>
        <v>23.992000000000001</v>
      </c>
    </row>
    <row r="25" spans="1:12" x14ac:dyDescent="0.3">
      <c r="A25" s="56">
        <v>2</v>
      </c>
      <c r="B25" s="57" t="s">
        <v>98</v>
      </c>
      <c r="C25" s="58" t="s">
        <v>99</v>
      </c>
      <c r="D25" s="59" t="s">
        <v>72</v>
      </c>
      <c r="E25" s="59"/>
      <c r="F25" s="60">
        <v>32.99</v>
      </c>
      <c r="G25" s="66" t="s">
        <v>77</v>
      </c>
      <c r="H25" s="62">
        <f>IF(A25&gt;=2,0.64,IF(A25&lt;=1,0.45))</f>
        <v>0.64</v>
      </c>
      <c r="J25" s="63">
        <f>IF(A25&gt;0,(1-(K25/(F25*0.6))),"")</f>
        <v>0.4</v>
      </c>
      <c r="K25" s="64">
        <f t="shared" si="0"/>
        <v>11.8764</v>
      </c>
      <c r="L25" s="64">
        <f t="shared" si="1"/>
        <v>23.752800000000001</v>
      </c>
    </row>
    <row r="26" spans="1:12" x14ac:dyDescent="0.3">
      <c r="A26" s="56">
        <v>2</v>
      </c>
      <c r="B26" s="57" t="s">
        <v>100</v>
      </c>
      <c r="C26" s="58" t="s">
        <v>101</v>
      </c>
      <c r="D26" s="59" t="s">
        <v>72</v>
      </c>
      <c r="E26" s="59" t="s">
        <v>148</v>
      </c>
      <c r="F26" s="60">
        <v>34.99</v>
      </c>
      <c r="G26" s="66" t="s">
        <v>67</v>
      </c>
      <c r="H26" s="62">
        <f>IF(A26&gt;=2,0.6,IF(A26&lt;=1,0.45))</f>
        <v>0.6</v>
      </c>
      <c r="J26" s="63">
        <f>IF(A26&gt;0,(1-(K26/(F26*0.7))),"")</f>
        <v>0.42857142857142849</v>
      </c>
      <c r="K26" s="64">
        <f t="shared" si="0"/>
        <v>13.996000000000002</v>
      </c>
      <c r="L26" s="64">
        <f t="shared" si="1"/>
        <v>27.992000000000004</v>
      </c>
    </row>
    <row r="27" spans="1:12" x14ac:dyDescent="0.3">
      <c r="A27" s="56">
        <v>2</v>
      </c>
      <c r="B27" s="57" t="s">
        <v>102</v>
      </c>
      <c r="C27" s="58" t="s">
        <v>103</v>
      </c>
      <c r="D27" s="59" t="s">
        <v>72</v>
      </c>
      <c r="E27" s="59"/>
      <c r="F27" s="60">
        <v>49.99</v>
      </c>
      <c r="G27" s="66" t="s">
        <v>77</v>
      </c>
      <c r="H27" s="62">
        <f t="shared" ref="H27:H34" si="2">IF(A27&gt;=2,0.64,IF(A27&lt;=1,0.45))</f>
        <v>0.64</v>
      </c>
      <c r="J27" s="63">
        <f t="shared" ref="J27:J35" si="3">IF(A27&gt;0,(1-(K27/(F27*0.6))),"")</f>
        <v>0.39999999999999991</v>
      </c>
      <c r="K27" s="64">
        <f t="shared" si="0"/>
        <v>17.996400000000001</v>
      </c>
      <c r="L27" s="64">
        <f t="shared" si="1"/>
        <v>35.992800000000003</v>
      </c>
    </row>
    <row r="28" spans="1:12" ht="28.8" x14ac:dyDescent="0.3">
      <c r="A28" s="56">
        <v>2</v>
      </c>
      <c r="B28" s="57" t="s">
        <v>104</v>
      </c>
      <c r="C28" s="58" t="s">
        <v>105</v>
      </c>
      <c r="D28" s="59" t="s">
        <v>72</v>
      </c>
      <c r="E28" s="59"/>
      <c r="F28" s="60">
        <v>24.99</v>
      </c>
      <c r="G28" s="66" t="s">
        <v>77</v>
      </c>
      <c r="H28" s="62">
        <f t="shared" si="2"/>
        <v>0.64</v>
      </c>
      <c r="J28" s="63">
        <f t="shared" si="3"/>
        <v>0.39999999999999991</v>
      </c>
      <c r="K28" s="64">
        <f t="shared" si="0"/>
        <v>8.9963999999999995</v>
      </c>
      <c r="L28" s="64">
        <f t="shared" si="1"/>
        <v>17.992799999999999</v>
      </c>
    </row>
    <row r="29" spans="1:12" ht="28.8" x14ac:dyDescent="0.3">
      <c r="A29" s="56">
        <v>2</v>
      </c>
      <c r="B29" s="57" t="s">
        <v>106</v>
      </c>
      <c r="C29" s="58" t="s">
        <v>107</v>
      </c>
      <c r="D29" s="59" t="s">
        <v>72</v>
      </c>
      <c r="E29" s="59"/>
      <c r="F29" s="60">
        <v>24.99</v>
      </c>
      <c r="G29" s="66" t="s">
        <v>77</v>
      </c>
      <c r="H29" s="62">
        <f t="shared" si="2"/>
        <v>0.64</v>
      </c>
      <c r="J29" s="63">
        <f t="shared" si="3"/>
        <v>0.39999999999999991</v>
      </c>
      <c r="K29" s="64">
        <f t="shared" si="0"/>
        <v>8.9963999999999995</v>
      </c>
      <c r="L29" s="64">
        <f t="shared" si="1"/>
        <v>17.992799999999999</v>
      </c>
    </row>
    <row r="30" spans="1:12" ht="28.8" x14ac:dyDescent="0.3">
      <c r="A30" s="56">
        <v>2</v>
      </c>
      <c r="B30" s="57" t="s">
        <v>108</v>
      </c>
      <c r="C30" s="58" t="s">
        <v>109</v>
      </c>
      <c r="D30" s="59" t="s">
        <v>72</v>
      </c>
      <c r="E30" s="59"/>
      <c r="F30" s="60">
        <v>24.99</v>
      </c>
      <c r="G30" s="66" t="s">
        <v>77</v>
      </c>
      <c r="H30" s="62">
        <f t="shared" si="2"/>
        <v>0.64</v>
      </c>
      <c r="J30" s="63">
        <f t="shared" si="3"/>
        <v>0.39999999999999991</v>
      </c>
      <c r="K30" s="64">
        <f t="shared" si="0"/>
        <v>8.9963999999999995</v>
      </c>
      <c r="L30" s="64">
        <f t="shared" si="1"/>
        <v>17.992799999999999</v>
      </c>
    </row>
    <row r="31" spans="1:12" ht="28.8" x14ac:dyDescent="0.3">
      <c r="A31" s="56">
        <v>2</v>
      </c>
      <c r="B31" s="57" t="s">
        <v>110</v>
      </c>
      <c r="C31" s="58" t="s">
        <v>111</v>
      </c>
      <c r="D31" s="59" t="s">
        <v>72</v>
      </c>
      <c r="E31" s="59"/>
      <c r="F31" s="60">
        <v>24.99</v>
      </c>
      <c r="G31" s="66" t="s">
        <v>77</v>
      </c>
      <c r="H31" s="62">
        <f t="shared" si="2"/>
        <v>0.64</v>
      </c>
      <c r="J31" s="63">
        <f t="shared" si="3"/>
        <v>0.39999999999999991</v>
      </c>
      <c r="K31" s="64">
        <f t="shared" si="0"/>
        <v>8.9963999999999995</v>
      </c>
      <c r="L31" s="64">
        <f t="shared" si="1"/>
        <v>17.992799999999999</v>
      </c>
    </row>
    <row r="32" spans="1:12" x14ac:dyDescent="0.3">
      <c r="A32" s="56">
        <v>2</v>
      </c>
      <c r="B32" s="57" t="s">
        <v>112</v>
      </c>
      <c r="C32" s="58" t="s">
        <v>113</v>
      </c>
      <c r="D32" s="59" t="s">
        <v>72</v>
      </c>
      <c r="E32" s="59"/>
      <c r="F32" s="60">
        <v>49.99</v>
      </c>
      <c r="G32" s="66" t="s">
        <v>77</v>
      </c>
      <c r="H32" s="62">
        <f t="shared" si="2"/>
        <v>0.64</v>
      </c>
      <c r="J32" s="63">
        <f t="shared" si="3"/>
        <v>0.39999999999999991</v>
      </c>
      <c r="K32" s="64">
        <f t="shared" si="0"/>
        <v>17.996400000000001</v>
      </c>
      <c r="L32" s="64">
        <f t="shared" si="1"/>
        <v>35.992800000000003</v>
      </c>
    </row>
    <row r="33" spans="1:12" x14ac:dyDescent="0.3">
      <c r="A33" s="56">
        <v>2</v>
      </c>
      <c r="B33" s="57" t="s">
        <v>114</v>
      </c>
      <c r="C33" s="58" t="s">
        <v>115</v>
      </c>
      <c r="D33" s="59" t="s">
        <v>72</v>
      </c>
      <c r="E33" s="59"/>
      <c r="F33" s="60">
        <v>32.99</v>
      </c>
      <c r="G33" s="66" t="s">
        <v>77</v>
      </c>
      <c r="H33" s="62">
        <f t="shared" si="2"/>
        <v>0.64</v>
      </c>
      <c r="J33" s="63">
        <f t="shared" si="3"/>
        <v>0.4</v>
      </c>
      <c r="K33" s="64">
        <f t="shared" si="0"/>
        <v>11.8764</v>
      </c>
      <c r="L33" s="64">
        <f t="shared" si="1"/>
        <v>23.752800000000001</v>
      </c>
    </row>
    <row r="34" spans="1:12" ht="28.8" x14ac:dyDescent="0.3">
      <c r="A34" s="56">
        <v>2</v>
      </c>
      <c r="B34" s="57" t="s">
        <v>116</v>
      </c>
      <c r="C34" s="58" t="s">
        <v>117</v>
      </c>
      <c r="D34" s="59" t="s">
        <v>72</v>
      </c>
      <c r="E34" s="59"/>
      <c r="F34" s="60">
        <v>32.99</v>
      </c>
      <c r="G34" s="66" t="s">
        <v>77</v>
      </c>
      <c r="H34" s="62">
        <f t="shared" si="2"/>
        <v>0.64</v>
      </c>
      <c r="J34" s="63">
        <f t="shared" si="3"/>
        <v>0.4</v>
      </c>
      <c r="K34" s="64">
        <f t="shared" si="0"/>
        <v>11.8764</v>
      </c>
      <c r="L34" s="64">
        <f t="shared" si="1"/>
        <v>23.752800000000001</v>
      </c>
    </row>
    <row r="35" spans="1:12" x14ac:dyDescent="0.3">
      <c r="A35" s="56">
        <v>4</v>
      </c>
      <c r="B35" s="57" t="s">
        <v>118</v>
      </c>
      <c r="C35" s="58" t="s">
        <v>119</v>
      </c>
      <c r="D35" s="59" t="s">
        <v>66</v>
      </c>
      <c r="E35" s="59"/>
      <c r="F35" s="60">
        <v>18.989999999999998</v>
      </c>
      <c r="G35" s="66" t="s">
        <v>77</v>
      </c>
      <c r="H35" s="62">
        <f>IF(A35&gt;=4,0.64,IF(A35&lt;=3,0.45))</f>
        <v>0.64</v>
      </c>
      <c r="J35" s="63">
        <f t="shared" si="3"/>
        <v>0.4</v>
      </c>
      <c r="K35" s="64">
        <f t="shared" si="0"/>
        <v>6.8363999999999994</v>
      </c>
      <c r="L35" s="64">
        <f t="shared" si="1"/>
        <v>27.345599999999997</v>
      </c>
    </row>
    <row r="36" spans="1:12" x14ac:dyDescent="0.3">
      <c r="A36" s="56">
        <v>4</v>
      </c>
      <c r="B36" s="57" t="s">
        <v>120</v>
      </c>
      <c r="C36" s="58" t="s">
        <v>121</v>
      </c>
      <c r="D36" s="59" t="s">
        <v>66</v>
      </c>
      <c r="E36" s="59" t="s">
        <v>148</v>
      </c>
      <c r="F36" s="60">
        <v>15.99</v>
      </c>
      <c r="G36" s="66">
        <v>5.97</v>
      </c>
      <c r="H36" s="62">
        <f>IF(A36&gt;=4,0.7775,IF(A36&lt;=3,0.45))</f>
        <v>0.77749999999999997</v>
      </c>
      <c r="J36" s="63">
        <f>IF(A36&gt;0,(1-(K36/(G36))),"")</f>
        <v>0.40405778894472355</v>
      </c>
      <c r="K36" s="64">
        <f t="shared" si="0"/>
        <v>3.5577750000000004</v>
      </c>
      <c r="L36" s="64">
        <f t="shared" si="1"/>
        <v>14.231100000000001</v>
      </c>
    </row>
    <row r="37" spans="1:12" x14ac:dyDescent="0.3">
      <c r="A37" s="56">
        <v>4</v>
      </c>
      <c r="B37" s="57" t="s">
        <v>122</v>
      </c>
      <c r="C37" s="58" t="s">
        <v>123</v>
      </c>
      <c r="D37" s="59" t="s">
        <v>66</v>
      </c>
      <c r="E37" s="59"/>
      <c r="F37" s="60">
        <v>17.989999999999998</v>
      </c>
      <c r="G37" s="66" t="s">
        <v>77</v>
      </c>
      <c r="H37" s="62">
        <f>IF(A37&gt;=4,0.64,IF(A37&lt;=3,0.45))</f>
        <v>0.64</v>
      </c>
      <c r="J37" s="63">
        <f>IF(A37&gt;0,(1-(K37/(F37*0.6))),"")</f>
        <v>0.4</v>
      </c>
      <c r="K37" s="64">
        <f t="shared" si="0"/>
        <v>6.476399999999999</v>
      </c>
      <c r="L37" s="64">
        <f t="shared" si="1"/>
        <v>25.905599999999996</v>
      </c>
    </row>
    <row r="38" spans="1:12" x14ac:dyDescent="0.3">
      <c r="A38" s="56">
        <v>4</v>
      </c>
      <c r="B38" s="57" t="s">
        <v>124</v>
      </c>
      <c r="C38" s="58" t="s">
        <v>125</v>
      </c>
      <c r="D38" s="59" t="s">
        <v>66</v>
      </c>
      <c r="E38" s="59"/>
      <c r="F38" s="60">
        <v>18.989999999999998</v>
      </c>
      <c r="G38" s="66" t="s">
        <v>77</v>
      </c>
      <c r="H38" s="62">
        <f>IF(A38&gt;=4,0.64,IF(A38&lt;=3,0.45))</f>
        <v>0.64</v>
      </c>
      <c r="J38" s="63">
        <f>IF(A38&gt;0,(1-(K38/(F38*0.6))),"")</f>
        <v>0.4</v>
      </c>
      <c r="K38" s="64">
        <f t="shared" si="0"/>
        <v>6.8363999999999994</v>
      </c>
      <c r="L38" s="64">
        <f t="shared" si="1"/>
        <v>27.345599999999997</v>
      </c>
    </row>
    <row r="39" spans="1:12" x14ac:dyDescent="0.3">
      <c r="A39" s="56">
        <v>4</v>
      </c>
      <c r="B39" s="57" t="s">
        <v>126</v>
      </c>
      <c r="C39" s="58" t="s">
        <v>127</v>
      </c>
      <c r="D39" s="59" t="s">
        <v>66</v>
      </c>
      <c r="E39" s="59" t="s">
        <v>148</v>
      </c>
      <c r="F39" s="60">
        <v>16.989999999999998</v>
      </c>
      <c r="G39" s="66">
        <v>5.97</v>
      </c>
      <c r="H39" s="62">
        <f>IF(A39&gt;=4,0.79,IF(A39&lt;=3,0.45))</f>
        <v>0.79</v>
      </c>
      <c r="J39" s="63">
        <f>IF(A39&gt;0,(1-(K39/(G39))),"")</f>
        <v>0.40236180904522623</v>
      </c>
      <c r="K39" s="64">
        <f t="shared" si="0"/>
        <v>3.567899999999999</v>
      </c>
      <c r="L39" s="64">
        <f t="shared" si="1"/>
        <v>14.271599999999996</v>
      </c>
    </row>
    <row r="40" spans="1:12" x14ac:dyDescent="0.3">
      <c r="A40" s="56">
        <v>4</v>
      </c>
      <c r="B40" s="57" t="s">
        <v>128</v>
      </c>
      <c r="C40" s="58" t="s">
        <v>129</v>
      </c>
      <c r="D40" s="59" t="s">
        <v>66</v>
      </c>
      <c r="E40" s="59" t="s">
        <v>148</v>
      </c>
      <c r="F40" s="60">
        <v>18.989999999999998</v>
      </c>
      <c r="G40" s="66" t="s">
        <v>77</v>
      </c>
      <c r="H40" s="62">
        <f>IF(A40&gt;=4,0.64,IF(A40&lt;=3,0.45))</f>
        <v>0.64</v>
      </c>
      <c r="J40" s="63">
        <f>IF(A40&gt;0,(1-(K40/(F40*0.6))),"")</f>
        <v>0.4</v>
      </c>
      <c r="K40" s="64">
        <f t="shared" si="0"/>
        <v>6.8363999999999994</v>
      </c>
      <c r="L40" s="64">
        <f t="shared" si="1"/>
        <v>27.345599999999997</v>
      </c>
    </row>
    <row r="41" spans="1:12" x14ac:dyDescent="0.3">
      <c r="A41" s="56">
        <v>4</v>
      </c>
      <c r="B41" s="65" t="s">
        <v>130</v>
      </c>
      <c r="C41" s="59" t="s">
        <v>131</v>
      </c>
      <c r="D41" s="59" t="s">
        <v>66</v>
      </c>
      <c r="E41" s="59"/>
      <c r="F41" s="60">
        <v>18.989999999999998</v>
      </c>
      <c r="G41" s="61" t="s">
        <v>67</v>
      </c>
      <c r="H41" s="62">
        <f>IF(A41&gt;=2,0.6,IF(A41&lt;=1,0.45))</f>
        <v>0.6</v>
      </c>
      <c r="J41" s="63">
        <f>IF(A41&gt;0,(1-(K41/(F41*0.7))),"")</f>
        <v>0.42857142857142849</v>
      </c>
      <c r="K41" s="64">
        <f t="shared" si="0"/>
        <v>7.5960000000000001</v>
      </c>
      <c r="L41" s="64">
        <f t="shared" si="1"/>
        <v>30.384</v>
      </c>
    </row>
    <row r="42" spans="1:12" x14ac:dyDescent="0.3">
      <c r="A42" s="56">
        <v>4</v>
      </c>
      <c r="B42" s="87" t="s">
        <v>132</v>
      </c>
      <c r="C42" s="58" t="s">
        <v>133</v>
      </c>
      <c r="D42" s="59" t="s">
        <v>66</v>
      </c>
      <c r="E42" s="59"/>
      <c r="F42" s="60">
        <v>17.989999999999998</v>
      </c>
      <c r="G42" s="66" t="s">
        <v>77</v>
      </c>
      <c r="H42" s="62">
        <f>IF(A42&gt;=4,0.64,IF(A42&lt;=3,0.45))</f>
        <v>0.64</v>
      </c>
      <c r="J42" s="63">
        <f>IF(A42&gt;0,(1-(K42/(F42*0.6))),"")</f>
        <v>0.4</v>
      </c>
      <c r="K42" s="64">
        <f t="shared" si="0"/>
        <v>6.476399999999999</v>
      </c>
      <c r="L42" s="64">
        <f t="shared" si="1"/>
        <v>25.905599999999996</v>
      </c>
    </row>
    <row r="43" spans="1:12" s="7" customFormat="1" ht="13.8" x14ac:dyDescent="0.25">
      <c r="A43" s="128" t="s">
        <v>149</v>
      </c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</row>
    <row r="44" spans="1:12" ht="28.8" x14ac:dyDescent="0.3">
      <c r="A44" s="56">
        <v>4</v>
      </c>
      <c r="B44" s="87" t="s">
        <v>84</v>
      </c>
      <c r="C44" s="58" t="s">
        <v>85</v>
      </c>
      <c r="D44" s="59" t="s">
        <v>66</v>
      </c>
      <c r="E44" s="59" t="s">
        <v>86</v>
      </c>
      <c r="F44" s="60">
        <v>24.99</v>
      </c>
      <c r="G44" s="66" t="s">
        <v>87</v>
      </c>
      <c r="H44" s="62">
        <f>IF(A44&gt;=4,0.64,IF(A44&lt;=3,0.45))</f>
        <v>0.64</v>
      </c>
      <c r="J44" s="63">
        <f>IF(A44&gt;0,(1-(K44/(F44*0.6))),"")</f>
        <v>0.39999999999999991</v>
      </c>
      <c r="K44" s="64">
        <f>IF(A44&gt;0,(F44*(1-H44)),"")</f>
        <v>8.9963999999999995</v>
      </c>
      <c r="L44" s="64">
        <f>IF(A44&gt;0,(K44*A44),"")</f>
        <v>35.985599999999998</v>
      </c>
    </row>
    <row r="45" spans="1:12" ht="28.8" x14ac:dyDescent="0.3">
      <c r="A45" s="56">
        <v>2</v>
      </c>
      <c r="B45" s="88">
        <v>9781401679538</v>
      </c>
      <c r="C45" s="58" t="s">
        <v>146</v>
      </c>
      <c r="D45" s="59" t="s">
        <v>72</v>
      </c>
      <c r="E45" s="59" t="s">
        <v>86</v>
      </c>
      <c r="F45" s="60">
        <v>59.99</v>
      </c>
      <c r="G45" s="66" t="s">
        <v>87</v>
      </c>
      <c r="H45" s="62">
        <f>IF(A45&gt;=2,0.64,IF(A45&lt;=1,0.45))</f>
        <v>0.64</v>
      </c>
      <c r="J45" s="63">
        <f>IF(A45&gt;0,(1-(K45/(F45*0.6))),"")</f>
        <v>0.4</v>
      </c>
      <c r="K45" s="64">
        <f>IF(A45&gt;0,(F45*(1-H45)),"")</f>
        <v>21.596399999999999</v>
      </c>
      <c r="L45" s="64">
        <f>IF(A45&gt;0,(K45*A45),"")</f>
        <v>43.192799999999998</v>
      </c>
    </row>
    <row r="46" spans="1:12" ht="28.8" x14ac:dyDescent="0.3">
      <c r="A46" s="56">
        <v>2</v>
      </c>
      <c r="B46" s="88">
        <v>9780718034306</v>
      </c>
      <c r="C46" s="58" t="s">
        <v>147</v>
      </c>
      <c r="D46" s="59" t="s">
        <v>72</v>
      </c>
      <c r="E46" s="59" t="s">
        <v>86</v>
      </c>
      <c r="F46" s="60">
        <v>59.99</v>
      </c>
      <c r="G46" s="66" t="s">
        <v>87</v>
      </c>
      <c r="H46" s="62">
        <f>IF(A46&gt;=2,0.64,IF(A46&lt;=1,0.45))</f>
        <v>0.64</v>
      </c>
      <c r="J46" s="63">
        <f>IF(A46&gt;0,(1-(K46/(F46*0.6))),"")</f>
        <v>0.4</v>
      </c>
      <c r="K46" s="64">
        <f>IF(A46&gt;0,(F46*(1-H46)),"")</f>
        <v>21.596399999999999</v>
      </c>
      <c r="L46" s="64">
        <f>IF(A46&gt;0,(K46*A46),"")</f>
        <v>43.192799999999998</v>
      </c>
    </row>
    <row r="47" spans="1:12" ht="15" thickBot="1" x14ac:dyDescent="0.35">
      <c r="A47" s="56"/>
      <c r="B47" s="57"/>
      <c r="C47" s="67"/>
      <c r="D47" s="36"/>
      <c r="E47" s="36"/>
      <c r="F47" s="60"/>
      <c r="G47" s="66"/>
      <c r="H47" s="63"/>
      <c r="J47" s="63" t="str">
        <f t="shared" ref="J47" si="4">IF(A47&gt;0,(1-(K47/(G47))),"")</f>
        <v/>
      </c>
      <c r="K47" s="64" t="str">
        <f t="shared" si="0"/>
        <v/>
      </c>
      <c r="L47" s="64" t="str">
        <f t="shared" si="1"/>
        <v/>
      </c>
    </row>
    <row r="48" spans="1:12" ht="15.6" x14ac:dyDescent="0.3">
      <c r="A48" s="49"/>
      <c r="B48" s="50"/>
      <c r="C48" s="51" t="s">
        <v>134</v>
      </c>
      <c r="D48" s="49"/>
      <c r="E48" s="49"/>
      <c r="F48" s="52"/>
      <c r="G48" s="52"/>
      <c r="H48" s="53"/>
      <c r="J48" s="54"/>
      <c r="K48" s="55"/>
      <c r="L48" s="55"/>
    </row>
    <row r="49" spans="1:12" x14ac:dyDescent="0.3">
      <c r="A49" s="56">
        <f>ROUNDUP(SUMIF($G$11:$G$47,G49,$A$11:$A$47)/14,0)</f>
        <v>3</v>
      </c>
      <c r="B49" s="68" t="s">
        <v>135</v>
      </c>
      <c r="C49" s="69" t="s">
        <v>136</v>
      </c>
      <c r="D49" s="56"/>
      <c r="E49" s="56"/>
      <c r="F49" s="70">
        <v>0</v>
      </c>
      <c r="G49" s="71" t="s">
        <v>67</v>
      </c>
      <c r="H49" s="72"/>
      <c r="J49" s="63"/>
      <c r="K49" s="64"/>
      <c r="L49" s="64"/>
    </row>
    <row r="50" spans="1:12" x14ac:dyDescent="0.3">
      <c r="A50" s="56">
        <f>ROUNDUP(SUMIF($G$11:$G$47,G50,$A$11:$A$47)/14,0)</f>
        <v>4</v>
      </c>
      <c r="B50" s="68" t="s">
        <v>137</v>
      </c>
      <c r="C50" s="69" t="s">
        <v>138</v>
      </c>
      <c r="D50" s="56"/>
      <c r="E50" s="56"/>
      <c r="F50" s="70">
        <v>0</v>
      </c>
      <c r="G50" s="71" t="s">
        <v>77</v>
      </c>
      <c r="H50" s="72"/>
      <c r="J50" s="63"/>
      <c r="K50" s="64"/>
      <c r="L50" s="64"/>
    </row>
    <row r="51" spans="1:12" x14ac:dyDescent="0.3">
      <c r="A51" s="56">
        <f>ROUNDUP(SUMIF($G$11:$G$47,G51,$A$11:$A$47)/14,0)</f>
        <v>1</v>
      </c>
      <c r="B51" s="73" t="s">
        <v>139</v>
      </c>
      <c r="C51" s="69" t="s">
        <v>140</v>
      </c>
      <c r="D51" s="56"/>
      <c r="E51" s="56"/>
      <c r="F51" s="70">
        <v>0</v>
      </c>
      <c r="G51" s="74" t="s">
        <v>87</v>
      </c>
      <c r="H51" s="72"/>
      <c r="J51" s="63"/>
      <c r="K51" s="64"/>
      <c r="L51" s="64"/>
    </row>
    <row r="52" spans="1:12" x14ac:dyDescent="0.3">
      <c r="A52" s="56">
        <f>ROUNDUP(SUMIF($G$11:$G$48,G52,$A$11:$A$48),0)</f>
        <v>12</v>
      </c>
      <c r="B52" s="68" t="s">
        <v>141</v>
      </c>
      <c r="C52" s="69" t="s">
        <v>142</v>
      </c>
      <c r="D52" s="56"/>
      <c r="E52" s="56"/>
      <c r="F52" s="70">
        <v>0</v>
      </c>
      <c r="G52" s="74">
        <v>5.97</v>
      </c>
      <c r="H52" s="72"/>
      <c r="J52" s="63"/>
      <c r="K52" s="64"/>
      <c r="L52" s="64"/>
    </row>
    <row r="53" spans="1:12" s="80" customFormat="1" ht="18" x14ac:dyDescent="0.25">
      <c r="A53" s="75"/>
      <c r="B53" s="76" t="s">
        <v>143</v>
      </c>
      <c r="C53" s="77">
        <f>SUM(A11:A48)</f>
        <v>102</v>
      </c>
      <c r="D53" s="75"/>
      <c r="E53" s="75"/>
      <c r="F53" s="78"/>
      <c r="G53" s="78"/>
      <c r="H53" s="79"/>
      <c r="J53" s="81" t="s">
        <v>144</v>
      </c>
      <c r="K53" s="82"/>
      <c r="L53" s="82"/>
    </row>
    <row r="54" spans="1:12" s="80" customFormat="1" ht="18" x14ac:dyDescent="0.25">
      <c r="A54" s="75"/>
      <c r="B54" s="83" t="s">
        <v>145</v>
      </c>
      <c r="C54" s="84">
        <f>SUM(L11:L48)</f>
        <v>964.21570000000008</v>
      </c>
      <c r="D54" s="75"/>
      <c r="E54" s="75"/>
      <c r="F54" s="78"/>
      <c r="G54" s="78"/>
      <c r="H54" s="79"/>
      <c r="J54" s="81">
        <f>AVERAGE(J12:J48)</f>
        <v>0.40864020733921724</v>
      </c>
      <c r="K54" s="82"/>
      <c r="L54" s="82"/>
    </row>
  </sheetData>
  <mergeCells count="8">
    <mergeCell ref="A9:H9"/>
    <mergeCell ref="A43:L43"/>
    <mergeCell ref="F3:G3"/>
    <mergeCell ref="F4:G4"/>
    <mergeCell ref="F5:G5"/>
    <mergeCell ref="F6:G6"/>
    <mergeCell ref="F7:G7"/>
    <mergeCell ref="F8:G8"/>
  </mergeCells>
  <conditionalFormatting sqref="B47:B1048576">
    <cfRule type="duplicateValues" dxfId="18" priority="22"/>
  </conditionalFormatting>
  <conditionalFormatting sqref="B36">
    <cfRule type="duplicateValues" dxfId="17" priority="9"/>
  </conditionalFormatting>
  <conditionalFormatting sqref="B25">
    <cfRule type="duplicateValues" dxfId="16" priority="19"/>
  </conditionalFormatting>
  <conditionalFormatting sqref="B24">
    <cfRule type="duplicateValues" dxfId="15" priority="18"/>
  </conditionalFormatting>
  <conditionalFormatting sqref="B23">
    <cfRule type="duplicateValues" dxfId="14" priority="17"/>
  </conditionalFormatting>
  <conditionalFormatting sqref="B22">
    <cfRule type="duplicateValues" dxfId="13" priority="16"/>
  </conditionalFormatting>
  <conditionalFormatting sqref="B21">
    <cfRule type="duplicateValues" dxfId="12" priority="15"/>
  </conditionalFormatting>
  <conditionalFormatting sqref="B20">
    <cfRule type="duplicateValues" dxfId="11" priority="14"/>
  </conditionalFormatting>
  <conditionalFormatting sqref="B37:B38">
    <cfRule type="duplicateValues" dxfId="10" priority="10"/>
  </conditionalFormatting>
  <conditionalFormatting sqref="B26:B35">
    <cfRule type="duplicateValues" dxfId="9" priority="21"/>
  </conditionalFormatting>
  <conditionalFormatting sqref="B41:B42">
    <cfRule type="duplicateValues" dxfId="8" priority="8"/>
  </conditionalFormatting>
  <conditionalFormatting sqref="B40">
    <cfRule type="duplicateValues" dxfId="7" priority="7"/>
  </conditionalFormatting>
  <conditionalFormatting sqref="B47:B1048576 B1:B12 B39">
    <cfRule type="duplicateValues" dxfId="6" priority="23"/>
  </conditionalFormatting>
  <conditionalFormatting sqref="B45">
    <cfRule type="duplicateValues" dxfId="5" priority="3"/>
  </conditionalFormatting>
  <conditionalFormatting sqref="B45">
    <cfRule type="duplicateValues" dxfId="4" priority="4"/>
  </conditionalFormatting>
  <conditionalFormatting sqref="B46">
    <cfRule type="duplicateValues" dxfId="3" priority="1"/>
  </conditionalFormatting>
  <conditionalFormatting sqref="B46">
    <cfRule type="duplicateValues" dxfId="2" priority="2"/>
  </conditionalFormatting>
  <conditionalFormatting sqref="B44 B13:B35">
    <cfRule type="duplicateValues" dxfId="1" priority="25"/>
  </conditionalFormatting>
  <conditionalFormatting sqref="B44 B13:B19">
    <cfRule type="duplicateValues" dxfId="0" priority="28"/>
  </conditionalFormatting>
  <pageMargins left="0.7" right="0.7" top="0.75" bottom="0.75" header="0.3" footer="0.3"/>
  <pageSetup scale="96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9FE1A-0801-4AE4-A839-04A6B02D56B6}">
  <sheetPr>
    <pageSetUpPr fitToPage="1"/>
  </sheetPr>
  <dimension ref="A1:N23"/>
  <sheetViews>
    <sheetView workbookViewId="0">
      <selection activeCell="C24" sqref="C24"/>
    </sheetView>
  </sheetViews>
  <sheetFormatPr defaultColWidth="8.77734375" defaultRowHeight="13.2" x14ac:dyDescent="0.25"/>
  <cols>
    <col min="1" max="1" width="11.77734375" style="7" customWidth="1"/>
    <col min="2" max="2" width="18.77734375" style="7" customWidth="1"/>
    <col min="3" max="3" width="16.6640625" style="7" customWidth="1"/>
    <col min="4" max="4" width="8" style="7" customWidth="1"/>
    <col min="5" max="5" width="2.6640625" style="7" customWidth="1"/>
    <col min="6" max="6" width="5.109375" style="7" customWidth="1"/>
    <col min="7" max="7" width="12" style="7" customWidth="1"/>
    <col min="8" max="8" width="2.33203125" style="7" customWidth="1"/>
    <col min="9" max="9" width="6.6640625" style="7" customWidth="1"/>
    <col min="10" max="10" width="10.77734375" style="7" customWidth="1"/>
    <col min="11" max="11" width="10.6640625" style="7" customWidth="1"/>
    <col min="12" max="12" width="8.109375" style="7" customWidth="1"/>
    <col min="13" max="13" width="10.6640625" style="7" customWidth="1"/>
    <col min="14" max="14" width="8.77734375" style="7"/>
    <col min="15" max="15" width="7.109375" style="7" customWidth="1"/>
    <col min="16" max="16384" width="8.77734375" style="7"/>
  </cols>
  <sheetData>
    <row r="1" spans="2:13" s="10" customFormat="1" ht="69" customHeight="1" thickBot="1" x14ac:dyDescent="0.4">
      <c r="B1" s="11"/>
      <c r="C1" s="12"/>
      <c r="D1" s="2"/>
      <c r="E1" s="2"/>
      <c r="F1" s="2"/>
      <c r="G1" s="89" t="s">
        <v>33</v>
      </c>
      <c r="H1" s="90"/>
      <c r="I1" s="90"/>
      <c r="J1" s="90"/>
      <c r="K1" s="90"/>
      <c r="L1" s="90"/>
      <c r="M1" s="91"/>
    </row>
    <row r="2" spans="2:13" s="10" customFormat="1" ht="13.2" customHeight="1" x14ac:dyDescent="0.25">
      <c r="B2" s="11"/>
      <c r="D2" s="13"/>
      <c r="E2" s="13"/>
      <c r="F2" s="13"/>
      <c r="G2" s="92" t="s">
        <v>11</v>
      </c>
      <c r="H2" s="93"/>
      <c r="I2" s="93"/>
      <c r="J2" s="93"/>
      <c r="K2" s="93"/>
      <c r="L2" s="93"/>
      <c r="M2" s="94"/>
    </row>
    <row r="3" spans="2:13" s="10" customFormat="1" ht="13.2" customHeight="1" x14ac:dyDescent="0.25">
      <c r="B3" s="11"/>
      <c r="D3" s="13"/>
      <c r="E3" s="13"/>
      <c r="F3" s="13"/>
      <c r="G3" s="95"/>
      <c r="H3" s="96"/>
      <c r="I3" s="96"/>
      <c r="J3" s="96"/>
      <c r="K3" s="96"/>
      <c r="L3" s="96"/>
      <c r="M3" s="97"/>
    </row>
    <row r="4" spans="2:13" s="10" customFormat="1" ht="19.2" customHeight="1" x14ac:dyDescent="0.25">
      <c r="B4" s="11"/>
      <c r="D4" s="13"/>
      <c r="E4" s="13"/>
      <c r="F4" s="13"/>
      <c r="G4" s="95"/>
      <c r="H4" s="96"/>
      <c r="I4" s="96"/>
      <c r="J4" s="96"/>
      <c r="K4" s="96"/>
      <c r="L4" s="96"/>
      <c r="M4" s="97"/>
    </row>
    <row r="5" spans="2:13" s="10" customFormat="1" ht="22.5" customHeight="1" thickBot="1" x14ac:dyDescent="0.3">
      <c r="B5" s="11"/>
      <c r="D5" s="13"/>
      <c r="E5" s="13"/>
      <c r="F5" s="13"/>
      <c r="G5" s="137"/>
      <c r="H5" s="138"/>
      <c r="I5" s="138"/>
      <c r="J5" s="138"/>
      <c r="K5" s="138"/>
      <c r="L5" s="138"/>
      <c r="M5" s="139"/>
    </row>
    <row r="6" spans="2:13" s="10" customFormat="1" x14ac:dyDescent="0.25">
      <c r="B6" s="11"/>
      <c r="G6" s="11"/>
      <c r="H6" s="11"/>
      <c r="I6" s="11"/>
      <c r="J6" s="11"/>
    </row>
    <row r="7" spans="2:13" s="10" customFormat="1" x14ac:dyDescent="0.25">
      <c r="B7" s="11"/>
      <c r="G7" s="11"/>
      <c r="H7" s="11"/>
      <c r="I7" s="11"/>
      <c r="J7" s="11"/>
    </row>
    <row r="8" spans="2:13" s="10" customFormat="1" x14ac:dyDescent="0.25">
      <c r="B8" s="11"/>
      <c r="G8" s="11"/>
      <c r="H8" s="11"/>
      <c r="I8" s="11"/>
      <c r="J8" s="11"/>
    </row>
    <row r="9" spans="2:13" s="10" customFormat="1" x14ac:dyDescent="0.25">
      <c r="B9" s="11"/>
      <c r="G9" s="11"/>
      <c r="H9" s="11"/>
      <c r="I9" s="11"/>
      <c r="J9" s="11"/>
    </row>
    <row r="10" spans="2:13" s="10" customFormat="1" x14ac:dyDescent="0.25">
      <c r="B10" s="11"/>
      <c r="G10" s="11"/>
      <c r="H10" s="11"/>
      <c r="I10" s="11"/>
      <c r="J10" s="11"/>
    </row>
    <row r="11" spans="2:13" s="10" customFormat="1" x14ac:dyDescent="0.25">
      <c r="B11" s="11"/>
      <c r="G11" s="11"/>
      <c r="H11" s="11"/>
      <c r="I11" s="11"/>
      <c r="J11" s="11"/>
    </row>
    <row r="12" spans="2:13" s="10" customFormat="1" x14ac:dyDescent="0.25">
      <c r="B12" s="11"/>
      <c r="G12" s="11"/>
      <c r="H12" s="11"/>
      <c r="I12" s="11"/>
      <c r="J12" s="11"/>
    </row>
    <row r="13" spans="2:13" s="10" customFormat="1" x14ac:dyDescent="0.25">
      <c r="B13" s="11"/>
      <c r="G13" s="11"/>
      <c r="H13" s="11"/>
      <c r="I13" s="11"/>
      <c r="J13" s="11"/>
    </row>
    <row r="14" spans="2:13" s="10" customFormat="1" x14ac:dyDescent="0.25">
      <c r="B14" s="11"/>
      <c r="G14" s="11"/>
      <c r="H14" s="11"/>
      <c r="I14" s="11"/>
      <c r="J14" s="11"/>
    </row>
    <row r="15" spans="2:13" s="10" customFormat="1" x14ac:dyDescent="0.25">
      <c r="B15" s="11"/>
      <c r="G15" s="11"/>
      <c r="H15" s="11"/>
      <c r="I15" s="11"/>
      <c r="J15" s="11"/>
    </row>
    <row r="16" spans="2:13" s="10" customFormat="1" x14ac:dyDescent="0.25">
      <c r="B16" s="11"/>
      <c r="G16" s="11"/>
      <c r="H16" s="11"/>
      <c r="I16" s="11"/>
      <c r="J16" s="11"/>
    </row>
    <row r="17" spans="1:14" s="10" customFormat="1" x14ac:dyDescent="0.25">
      <c r="B17" s="11"/>
      <c r="G17" s="11"/>
      <c r="H17" s="11"/>
      <c r="I17" s="11"/>
      <c r="J17" s="11"/>
    </row>
    <row r="18" spans="1:14" s="10" customFormat="1" x14ac:dyDescent="0.25">
      <c r="B18" s="11"/>
      <c r="G18" s="11"/>
      <c r="H18" s="11"/>
      <c r="I18" s="11"/>
      <c r="J18" s="11"/>
    </row>
    <row r="19" spans="1:14" s="10" customFormat="1" x14ac:dyDescent="0.25">
      <c r="B19" s="11"/>
      <c r="G19" s="11"/>
      <c r="H19" s="11"/>
      <c r="I19" s="11"/>
      <c r="J19" s="11"/>
    </row>
    <row r="20" spans="1:14" ht="12.75" customHeight="1" x14ac:dyDescent="0.25">
      <c r="A20" s="133" t="s">
        <v>0</v>
      </c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5"/>
    </row>
    <row r="21" spans="1:14" ht="25.5" customHeight="1" x14ac:dyDescent="0.25">
      <c r="A21" s="136" t="s">
        <v>1</v>
      </c>
      <c r="B21" s="136"/>
      <c r="C21" s="18" t="s">
        <v>2</v>
      </c>
      <c r="D21" s="18" t="s">
        <v>3</v>
      </c>
      <c r="E21" s="136" t="s">
        <v>4</v>
      </c>
      <c r="F21" s="136"/>
      <c r="G21" s="136"/>
      <c r="H21" s="136" t="s">
        <v>5</v>
      </c>
      <c r="I21" s="136"/>
      <c r="J21" s="18" t="s">
        <v>6</v>
      </c>
      <c r="K21" s="18" t="s">
        <v>7</v>
      </c>
      <c r="L21" s="18" t="s">
        <v>8</v>
      </c>
      <c r="M21" s="18" t="s">
        <v>9</v>
      </c>
    </row>
    <row r="22" spans="1:14" ht="13.8" x14ac:dyDescent="0.25">
      <c r="A22" s="128" t="s">
        <v>36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40"/>
    </row>
    <row r="23" spans="1:14" s="17" customFormat="1" ht="33.6" customHeight="1" x14ac:dyDescent="0.25">
      <c r="A23" s="113" t="s">
        <v>34</v>
      </c>
      <c r="B23" s="114"/>
      <c r="C23" s="15" t="s">
        <v>35</v>
      </c>
      <c r="D23" s="16" t="s">
        <v>16</v>
      </c>
      <c r="E23" s="104">
        <v>9780830847846</v>
      </c>
      <c r="F23" s="105"/>
      <c r="G23" s="106"/>
      <c r="H23" s="115"/>
      <c r="I23" s="116"/>
      <c r="J23" s="23">
        <v>17</v>
      </c>
      <c r="K23" s="24"/>
      <c r="L23" s="24"/>
      <c r="M23" s="24"/>
      <c r="N23" s="20"/>
    </row>
  </sheetData>
  <mergeCells count="10">
    <mergeCell ref="A23:B23"/>
    <mergeCell ref="A20:M20"/>
    <mergeCell ref="A21:B21"/>
    <mergeCell ref="G1:M1"/>
    <mergeCell ref="G2:M5"/>
    <mergeCell ref="H21:I21"/>
    <mergeCell ref="H23:I23"/>
    <mergeCell ref="E21:G21"/>
    <mergeCell ref="E23:G23"/>
    <mergeCell ref="A22:M22"/>
  </mergeCells>
  <pageMargins left="0.7" right="0.7" top="0.75" bottom="0.75" header="0.3" footer="0.3"/>
  <pageSetup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Baker</vt:lpstr>
      <vt:lpstr>Christian Art Gifts</vt:lpstr>
      <vt:lpstr>HCCP</vt:lpstr>
      <vt:lpstr>InterVarsity Press</vt:lpstr>
      <vt:lpstr>HCCP!Print_Area</vt:lpstr>
      <vt:lpstr>'Christian Art Gifts'!Print_Titles</vt:lpstr>
      <vt:lpstr>HCCP!Print_Titles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Stock</dc:creator>
  <cp:lastModifiedBy>Andrea Stock</cp:lastModifiedBy>
  <cp:lastPrinted>2021-06-10T14:22:12Z</cp:lastPrinted>
  <dcterms:created xsi:type="dcterms:W3CDTF">2020-01-30T15:16:21Z</dcterms:created>
  <dcterms:modified xsi:type="dcterms:W3CDTF">2021-06-10T14:23:33Z</dcterms:modified>
</cp:coreProperties>
</file>