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01 SALES FOLDER\3CATALOG DETAILS\2024\03 Mar Easter 24\"/>
    </mc:Choice>
  </mc:AlternateContent>
  <xr:revisionPtr revIDLastSave="0" documentId="13_ncr:1_{06826EA1-DD5C-4EF8-837B-B26F09E59C38}" xr6:coauthVersionLast="47" xr6:coauthVersionMax="47" xr10:uidLastSave="{00000000-0000-0000-0000-000000000000}"/>
  <bookViews>
    <workbookView xWindow="-120" yWindow="-120" windowWidth="25440" windowHeight="15390" firstSheet="11" activeTab="18" xr2:uid="{24A91D43-4762-49E4-A146-5C75B8B30762}"/>
  </bookViews>
  <sheets>
    <sheet name="Abbey + CA Gift" sheetId="1" r:id="rId1"/>
    <sheet name="AMG" sheetId="2" r:id="rId2"/>
    <sheet name="B&amp;H" sheetId="3" r:id="rId3"/>
    <sheet name="Baker" sheetId="4" r:id="rId4"/>
    <sheet name="Barbour" sheetId="5" r:id="rId5"/>
    <sheet name="burton+BURTON" sheetId="34" r:id="rId6"/>
    <sheet name="Carson" sheetId="8" r:id="rId7"/>
    <sheet name="Christian Art Gifts" sheetId="9" r:id="rId8"/>
    <sheet name="Creative Brands" sheetId="11" r:id="rId9"/>
    <sheet name="GTL" sheetId="16" r:id="rId10"/>
    <sheet name="Hachette" sheetId="15" r:id="rId11"/>
    <sheet name="HarperCollins" sheetId="35" r:id="rId12"/>
    <sheet name="Harvest House" sheetId="19" r:id="rId13"/>
    <sheet name="Kerusso" sheetId="21" r:id="rId14"/>
    <sheet name="Kregel" sheetId="22" r:id="rId15"/>
    <sheet name="Moody" sheetId="23" r:id="rId16"/>
    <sheet name="P Graham Dunn" sheetId="24" r:id="rId17"/>
    <sheet name="The Good Book" sheetId="32" r:id="rId18"/>
    <sheet name="Tyndale" sheetId="37" r:id="rId19"/>
    <sheet name="Warner Press" sheetId="36" r:id="rId20"/>
  </sheets>
  <definedNames>
    <definedName name="__________________________________key2" hidden="1">#REF!</definedName>
    <definedName name="_________________________________key2" hidden="1">#REF!</definedName>
    <definedName name="_________________________________key3" hidden="1">#REF!</definedName>
    <definedName name="_________________________________nyp2" hidden="1">#REF!</definedName>
    <definedName name="________________________________key3" hidden="1">#REF!</definedName>
    <definedName name="________________________________nyp2" hidden="1">#REF!</definedName>
    <definedName name="_______________________________key2" hidden="1">#REF!</definedName>
    <definedName name="______________________________key2" hidden="1">#REF!</definedName>
    <definedName name="______________________________key3" hidden="1">#REF!</definedName>
    <definedName name="______________________________nyp2" hidden="1">#REF!</definedName>
    <definedName name="_____________________________key2" hidden="1">#REF!</definedName>
    <definedName name="_____________________________key3" hidden="1">#REF!</definedName>
    <definedName name="_____________________________nyp2" hidden="1">#REF!</definedName>
    <definedName name="____________________________key2" hidden="1">#REF!</definedName>
    <definedName name="____________________________key3" hidden="1">#REF!</definedName>
    <definedName name="____________________________nyp2" hidden="1">#REF!</definedName>
    <definedName name="___________________________key2" hidden="1">#REF!</definedName>
    <definedName name="___________________________key3" hidden="1">#REF!</definedName>
    <definedName name="___________________________nyp2" hidden="1">#REF!</definedName>
    <definedName name="__________________________key3" hidden="1">#REF!</definedName>
    <definedName name="__________________________nyp2" hidden="1">#REF!</definedName>
    <definedName name="_________________________key2" hidden="1">#REF!</definedName>
    <definedName name="________________________key2" hidden="1">#REF!</definedName>
    <definedName name="________________________key3" hidden="1">#REF!</definedName>
    <definedName name="________________________nyp2" hidden="1">#REF!</definedName>
    <definedName name="_______________________key2" hidden="1">#REF!</definedName>
    <definedName name="_______________________key3" hidden="1">#REF!</definedName>
    <definedName name="_______________________nyp2" hidden="1">#REF!</definedName>
    <definedName name="______________________key2" hidden="1">#REF!</definedName>
    <definedName name="______________________key3" hidden="1">#REF!</definedName>
    <definedName name="______________________nyp2" hidden="1">#REF!</definedName>
    <definedName name="_____________________key2" hidden="1">#REF!</definedName>
    <definedName name="_____________________key3" hidden="1">#REF!</definedName>
    <definedName name="_____________________nyp2" hidden="1">#REF!</definedName>
    <definedName name="____________________key2" hidden="1">#REF!</definedName>
    <definedName name="____________________key3" hidden="1">#REF!</definedName>
    <definedName name="____________________nyp2" hidden="1">#REF!</definedName>
    <definedName name="___________________key2" hidden="1">#REF!</definedName>
    <definedName name="___________________key3" hidden="1">#REF!</definedName>
    <definedName name="___________________nyp2" hidden="1">#REF!</definedName>
    <definedName name="__________________key2" hidden="1">#REF!</definedName>
    <definedName name="__________________key3" hidden="1">#REF!</definedName>
    <definedName name="__________________nyp2" hidden="1">#REF!</definedName>
    <definedName name="_________________key3" hidden="1">#REF!</definedName>
    <definedName name="_________________nyp2" hidden="1">#REF!</definedName>
    <definedName name="________________key2" hidden="1">#REF!</definedName>
    <definedName name="_______________key3" hidden="1">#REF!</definedName>
    <definedName name="_______________nyp2" hidden="1">#REF!</definedName>
    <definedName name="______________key2" hidden="1">#REF!</definedName>
    <definedName name="_____________key3" hidden="1">#REF!</definedName>
    <definedName name="_____________nyp2" hidden="1">#REF!</definedName>
    <definedName name="____________key2" hidden="1">#REF!</definedName>
    <definedName name="___________key2" hidden="1">#REF!</definedName>
    <definedName name="___________key3" hidden="1">#REF!</definedName>
    <definedName name="___________nyp2" hidden="1">#REF!</definedName>
    <definedName name="__________key2" hidden="1">#REF!</definedName>
    <definedName name="__________key3" hidden="1">#REF!</definedName>
    <definedName name="__________nyp2" hidden="1">#REF!</definedName>
    <definedName name="_________key2" hidden="1">#REF!</definedName>
    <definedName name="_________key3" hidden="1">#REF!</definedName>
    <definedName name="_________nyp2" hidden="1">#REF!</definedName>
    <definedName name="________key2" hidden="1">#REF!</definedName>
    <definedName name="________key3" hidden="1">#REF!</definedName>
    <definedName name="________nyp2" hidden="1">#REF!</definedName>
    <definedName name="_______key2" hidden="1">#REF!</definedName>
    <definedName name="_______key3" hidden="1">#REF!</definedName>
    <definedName name="_______nyp2" hidden="1">#REF!</definedName>
    <definedName name="______key2" hidden="1">#REF!</definedName>
    <definedName name="______key3" hidden="1">#REF!</definedName>
    <definedName name="______nyp2" hidden="1">#REF!</definedName>
    <definedName name="_____key2" hidden="1">#REF!</definedName>
    <definedName name="_____key3" hidden="1">#REF!</definedName>
    <definedName name="_____nyp2" hidden="1">#REF!</definedName>
    <definedName name="____key2" hidden="1">#REF!</definedName>
    <definedName name="____key3" hidden="1">#REF!</definedName>
    <definedName name="____nyp2" hidden="1">#REF!</definedName>
    <definedName name="___key2" hidden="1">#REF!</definedName>
    <definedName name="___key3" hidden="1">#REF!</definedName>
    <definedName name="___nyp2" hidden="1">#REF!</definedName>
    <definedName name="__key2" hidden="1">#REF!</definedName>
    <definedName name="__key3" hidden="1">#REF!</definedName>
    <definedName name="__nyp2" hidden="1">#REF!</definedName>
    <definedName name="_xlnm._FilterDatabase" localSheetId="18" hidden="1">Tyndale!$A$12:$L$13</definedName>
    <definedName name="_Key1" hidden="1">#REF!</definedName>
    <definedName name="_Key2" hidden="1">#REF!</definedName>
    <definedName name="_key3" hidden="1">#REF!</definedName>
    <definedName name="_nyp2" hidden="1">#REF!</definedName>
    <definedName name="_Order1" hidden="1">255</definedName>
    <definedName name="_Order2" hidden="1">255</definedName>
    <definedName name="_Sort" hidden="1">#REF!</definedName>
    <definedName name="advent">#REF!</definedName>
    <definedName name="fff">#REF!</definedName>
    <definedName name="inventory">#REF!</definedName>
    <definedName name="janines">#REF!</definedName>
    <definedName name="keysub" hidden="1">#REF!</definedName>
    <definedName name="keysub2" hidden="1">#REF!</definedName>
    <definedName name="planner">#REF!</definedName>
    <definedName name="_xlnm.Print_Area" localSheetId="9">GTL!$A$1:$M$108</definedName>
    <definedName name="_xlnm.Print_Area" localSheetId="11">HarperCollins!$A$1:$G$71</definedName>
    <definedName name="_xlnm.Print_Area" localSheetId="13">Kerusso!$A$1:$H$39</definedName>
    <definedName name="_xlnm.Print_Area" localSheetId="16">'P Graham Dunn'!$A$1:$H$23</definedName>
    <definedName name="_xlnm.Print_Area" localSheetId="18">Tyndale!$A$1:$L$27</definedName>
    <definedName name="_xlnm.Print_Titles" localSheetId="0">'Abbey + CA Gift'!$14:$14</definedName>
    <definedName name="_xlnm.Print_Titles" localSheetId="1">AMG!$14:$14</definedName>
    <definedName name="_xlnm.Print_Titles" localSheetId="2">'B&amp;H'!$14:$14</definedName>
    <definedName name="_xlnm.Print_Titles" localSheetId="3">Baker!$14:$14</definedName>
    <definedName name="_xlnm.Print_Titles" localSheetId="4">Barbour!$14:$14</definedName>
    <definedName name="_xlnm.Print_Titles" localSheetId="6">Carson!$14:$14</definedName>
    <definedName name="_xlnm.Print_Titles" localSheetId="7">'Christian Art Gifts'!$14:$14</definedName>
    <definedName name="_xlnm.Print_Titles" localSheetId="8">'Creative Brands'!$14:$14</definedName>
    <definedName name="_xlnm.Print_Titles" localSheetId="10">Hachette!$14:$14</definedName>
    <definedName name="_xlnm.Print_Titles" localSheetId="12">'Harvest House'!$14:$14</definedName>
    <definedName name="_xlnm.Print_Titles" localSheetId="13">Kerusso!$14:$14</definedName>
    <definedName name="_xlnm.Print_Titles" localSheetId="14">Kregel!$14:$14</definedName>
    <definedName name="_xlnm.Print_Titles" localSheetId="15">Moody!$14:$14</definedName>
    <definedName name="_xlnm.Print_Titles" localSheetId="16">'P Graham Dunn'!$14:$14</definedName>
    <definedName name="_xlnm.Print_Titles" localSheetId="17">'The Good Book'!$14:$14</definedName>
    <definedName name="_xlnm.Print_Titles" localSheetId="19">'Warner Press'!$14:$14</definedName>
    <definedName name="query">#REF!</definedName>
    <definedName name="sales">#REF!</definedName>
    <definedName name="series">#REF!</definedName>
    <definedName name="sub" hidden="1">#REF!</definedName>
    <definedName name="test" hidden="1">#REF!</definedName>
    <definedName name="vida">#REF!</definedName>
    <definedName name="wrn.YS._.YTD._.Net._.Sales." hidden="1">{#N/A,#N/A,TRUE,"YS YTD Net Sales"}</definedName>
    <definedName name="wrn.YS._.YTD._.Pack._.Sales." hidden="1">{#N/A,#N/A,TRUE,"YS Pack Sales"}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" i="36" l="1"/>
  <c r="G10" i="36"/>
  <c r="C70" i="35"/>
  <c r="K66" i="35"/>
  <c r="J66" i="35"/>
  <c r="I66" i="35"/>
  <c r="J40" i="35"/>
  <c r="I40" i="35" s="1"/>
  <c r="G40" i="35"/>
  <c r="J39" i="35"/>
  <c r="I39" i="35" s="1"/>
  <c r="G39" i="35"/>
  <c r="J38" i="35"/>
  <c r="I38" i="35" s="1"/>
  <c r="G38" i="35"/>
  <c r="J37" i="35"/>
  <c r="I37" i="35" s="1"/>
  <c r="G37" i="35"/>
  <c r="J36" i="35"/>
  <c r="I36" i="35" s="1"/>
  <c r="G36" i="35"/>
  <c r="J35" i="35"/>
  <c r="I35" i="35" s="1"/>
  <c r="G35" i="35"/>
  <c r="J34" i="35"/>
  <c r="I34" i="35" s="1"/>
  <c r="G34" i="35"/>
  <c r="J33" i="35"/>
  <c r="I33" i="35" s="1"/>
  <c r="G33" i="35"/>
  <c r="J32" i="35"/>
  <c r="I32" i="35" s="1"/>
  <c r="G32" i="35"/>
  <c r="J31" i="35"/>
  <c r="I31" i="35" s="1"/>
  <c r="G31" i="35"/>
  <c r="J30" i="35"/>
  <c r="I30" i="35" s="1"/>
  <c r="G30" i="35"/>
  <c r="J29" i="35"/>
  <c r="I29" i="35" s="1"/>
  <c r="G29" i="35"/>
  <c r="J28" i="35"/>
  <c r="I28" i="35" s="1"/>
  <c r="G28" i="35"/>
  <c r="J27" i="35"/>
  <c r="I27" i="35" s="1"/>
  <c r="G27" i="35"/>
  <c r="J26" i="35"/>
  <c r="I26" i="35" s="1"/>
  <c r="G26" i="35"/>
  <c r="J25" i="35"/>
  <c r="I25" i="35" s="1"/>
  <c r="G25" i="35"/>
  <c r="J24" i="35"/>
  <c r="I24" i="35" s="1"/>
  <c r="G24" i="35"/>
  <c r="J23" i="35"/>
  <c r="I23" i="35" s="1"/>
  <c r="G23" i="35"/>
  <c r="J22" i="35"/>
  <c r="I22" i="35" s="1"/>
  <c r="G22" i="35"/>
  <c r="J21" i="35"/>
  <c r="I21" i="35" s="1"/>
  <c r="G21" i="35"/>
  <c r="J20" i="35"/>
  <c r="I20" i="35" s="1"/>
  <c r="G20" i="35"/>
  <c r="J19" i="35"/>
  <c r="I19" i="35" s="1"/>
  <c r="G19" i="35"/>
  <c r="J18" i="35"/>
  <c r="I18" i="35" s="1"/>
  <c r="G18" i="35"/>
  <c r="J17" i="35"/>
  <c r="I17" i="35" s="1"/>
  <c r="G17" i="35"/>
  <c r="J16" i="35"/>
  <c r="I16" i="35" s="1"/>
  <c r="G16" i="35"/>
  <c r="J15" i="35"/>
  <c r="I15" i="35" s="1"/>
  <c r="G15" i="35"/>
  <c r="J14" i="35"/>
  <c r="I14" i="35" s="1"/>
  <c r="G14" i="35"/>
  <c r="J13" i="35"/>
  <c r="I13" i="35" s="1"/>
  <c r="G13" i="35"/>
  <c r="J12" i="35"/>
  <c r="I12" i="35" s="1"/>
  <c r="I71" i="35" s="1"/>
  <c r="G12" i="35"/>
  <c r="E8" i="35"/>
  <c r="E7" i="35"/>
  <c r="C7" i="35"/>
  <c r="E3" i="35"/>
  <c r="H10" i="36" l="1"/>
  <c r="K12" i="35"/>
  <c r="K13" i="35"/>
  <c r="K14" i="35"/>
  <c r="K15" i="35"/>
  <c r="K16" i="35"/>
  <c r="K17" i="35"/>
  <c r="K18" i="35"/>
  <c r="K19" i="35"/>
  <c r="K20" i="35"/>
  <c r="K21" i="35"/>
  <c r="K22" i="35"/>
  <c r="K23" i="35"/>
  <c r="K24" i="35"/>
  <c r="K25" i="35"/>
  <c r="K26" i="35"/>
  <c r="K27" i="35"/>
  <c r="K28" i="35"/>
  <c r="K29" i="35"/>
  <c r="K30" i="35"/>
  <c r="K31" i="35"/>
  <c r="K32" i="35"/>
  <c r="K33" i="35"/>
  <c r="K34" i="35"/>
  <c r="K35" i="35"/>
  <c r="K36" i="35"/>
  <c r="K37" i="35"/>
  <c r="K38" i="35"/>
  <c r="K39" i="35"/>
  <c r="K40" i="35"/>
  <c r="C71" i="35" l="1"/>
  <c r="H21" i="32" l="1"/>
  <c r="H20" i="32"/>
  <c r="H23" i="24"/>
  <c r="H17" i="22"/>
  <c r="E36" i="21"/>
  <c r="H36" i="21" s="1"/>
  <c r="E37" i="21"/>
  <c r="H37" i="21"/>
  <c r="E38" i="21"/>
  <c r="H38" i="21" s="1"/>
  <c r="E39" i="21"/>
  <c r="H39" i="21"/>
  <c r="H15" i="23" l="1"/>
  <c r="H16" i="22"/>
  <c r="H15" i="22"/>
  <c r="H16" i="15"/>
  <c r="H17" i="15"/>
  <c r="H18" i="15"/>
  <c r="H19" i="15"/>
  <c r="H20" i="15"/>
  <c r="H15" i="15"/>
  <c r="G10" i="1"/>
  <c r="H15" i="2"/>
  <c r="H10" i="2"/>
  <c r="G10" i="2"/>
  <c r="G10" i="3"/>
  <c r="H18" i="3"/>
  <c r="H19" i="3"/>
  <c r="H20" i="3"/>
  <c r="H21" i="3"/>
  <c r="H22" i="3"/>
  <c r="H23" i="3"/>
  <c r="H24" i="3"/>
  <c r="H25" i="3"/>
  <c r="H17" i="3"/>
  <c r="H16" i="3"/>
  <c r="H15" i="3"/>
  <c r="G10" i="4"/>
  <c r="H16" i="4"/>
  <c r="H15" i="4"/>
  <c r="H10" i="4" s="1"/>
  <c r="H15" i="5"/>
  <c r="G10" i="5"/>
  <c r="G10" i="8"/>
  <c r="G10" i="9"/>
  <c r="G10" i="11"/>
  <c r="H10" i="3" l="1"/>
  <c r="H10" i="5"/>
  <c r="H10" i="15" l="1"/>
  <c r="G10" i="15"/>
  <c r="H15" i="19" l="1"/>
  <c r="G10" i="19"/>
  <c r="G10" i="21"/>
  <c r="H10" i="23"/>
  <c r="G10" i="23"/>
  <c r="G10" i="24"/>
  <c r="G10" i="32"/>
  <c r="H19" i="32"/>
  <c r="H16" i="32"/>
  <c r="H17" i="32"/>
  <c r="H18" i="32"/>
  <c r="H15" i="32"/>
  <c r="H10" i="32" s="1"/>
  <c r="H15" i="24"/>
  <c r="H10" i="19" l="1"/>
  <c r="H22" i="24" l="1"/>
  <c r="H21" i="24"/>
  <c r="H20" i="24"/>
  <c r="H19" i="24"/>
  <c r="H18" i="24"/>
  <c r="H17" i="24"/>
  <c r="H16" i="24"/>
  <c r="H10" i="22"/>
  <c r="G10" i="22"/>
  <c r="E17" i="21"/>
  <c r="E18" i="21"/>
  <c r="H18" i="21" s="1"/>
  <c r="E19" i="21"/>
  <c r="H19" i="21" s="1"/>
  <c r="E20" i="21"/>
  <c r="H20" i="21" s="1"/>
  <c r="E21" i="21"/>
  <c r="H21" i="21" s="1"/>
  <c r="E22" i="21"/>
  <c r="H22" i="21" s="1"/>
  <c r="E23" i="21"/>
  <c r="H23" i="21" s="1"/>
  <c r="E24" i="21"/>
  <c r="H24" i="21" s="1"/>
  <c r="E25" i="21"/>
  <c r="H25" i="21" s="1"/>
  <c r="E26" i="21"/>
  <c r="H26" i="21" s="1"/>
  <c r="E27" i="21"/>
  <c r="H27" i="21" s="1"/>
  <c r="E28" i="21"/>
  <c r="H28" i="21" s="1"/>
  <c r="E29" i="21"/>
  <c r="H29" i="21" s="1"/>
  <c r="E30" i="21"/>
  <c r="H30" i="21" s="1"/>
  <c r="E31" i="21"/>
  <c r="H31" i="21" s="1"/>
  <c r="E32" i="21"/>
  <c r="H32" i="21" s="1"/>
  <c r="E33" i="21"/>
  <c r="H33" i="21" s="1"/>
  <c r="E34" i="21"/>
  <c r="H34" i="21" s="1"/>
  <c r="E35" i="21"/>
  <c r="H35" i="21" s="1"/>
  <c r="E16" i="21"/>
  <c r="E15" i="21"/>
  <c r="H15" i="21" s="1"/>
  <c r="H17" i="21"/>
  <c r="H16" i="21"/>
  <c r="H10" i="24" l="1"/>
  <c r="H10" i="21"/>
  <c r="H19" i="11" l="1"/>
  <c r="H18" i="11"/>
  <c r="H17" i="11"/>
  <c r="H16" i="11"/>
  <c r="H15" i="11"/>
  <c r="H10" i="11" l="1"/>
  <c r="H27" i="9"/>
  <c r="H28" i="9"/>
  <c r="H29" i="9"/>
  <c r="E16" i="9"/>
  <c r="H16" i="9" s="1"/>
  <c r="E17" i="9"/>
  <c r="H17" i="9" s="1"/>
  <c r="E18" i="9"/>
  <c r="E19" i="9"/>
  <c r="H19" i="9" s="1"/>
  <c r="E20" i="9"/>
  <c r="H20" i="9" s="1"/>
  <c r="E21" i="9"/>
  <c r="H21" i="9" s="1"/>
  <c r="E22" i="9"/>
  <c r="H22" i="9" s="1"/>
  <c r="E23" i="9"/>
  <c r="H23" i="9" s="1"/>
  <c r="E24" i="9"/>
  <c r="E25" i="9"/>
  <c r="H25" i="9" s="1"/>
  <c r="E26" i="9"/>
  <c r="E27" i="9"/>
  <c r="E28" i="9"/>
  <c r="E29" i="9"/>
  <c r="E15" i="9"/>
  <c r="H15" i="9" s="1"/>
  <c r="H26" i="9"/>
  <c r="H24" i="9"/>
  <c r="H18" i="9"/>
  <c r="H15" i="8"/>
  <c r="H20" i="8"/>
  <c r="H19" i="8"/>
  <c r="H18" i="8"/>
  <c r="H17" i="8"/>
  <c r="H16" i="8"/>
  <c r="H15" i="1"/>
  <c r="H10" i="1" s="1"/>
  <c r="H10" i="9" l="1"/>
  <c r="H10" i="8"/>
</calcChain>
</file>

<file path=xl/sharedStrings.xml><?xml version="1.0" encoding="utf-8"?>
<sst xmlns="http://schemas.openxmlformats.org/spreadsheetml/2006/main" count="858" uniqueCount="372">
  <si>
    <t>Minimum Initial Order - $100</t>
  </si>
  <si>
    <t>Minimum Reorder - $100</t>
  </si>
  <si>
    <t>UPC</t>
  </si>
  <si>
    <t>Product Title</t>
  </si>
  <si>
    <t>Item #</t>
  </si>
  <si>
    <t>Cost Per Piece</t>
  </si>
  <si>
    <t>Min Qty</t>
  </si>
  <si>
    <t>List Price</t>
  </si>
  <si>
    <t>Order Qty</t>
  </si>
  <si>
    <t>Total</t>
  </si>
  <si>
    <t>Account #</t>
  </si>
  <si>
    <t>Phone</t>
  </si>
  <si>
    <t>PO#</t>
  </si>
  <si>
    <t>Order Date</t>
  </si>
  <si>
    <t>Store Name</t>
  </si>
  <si>
    <t>Address</t>
  </si>
  <si>
    <t>Ordered By</t>
  </si>
  <si>
    <t>TOTAL QTY</t>
  </si>
  <si>
    <t>TOTAL $</t>
  </si>
  <si>
    <t>Terms:</t>
  </si>
  <si>
    <t>Net 30 upon credit approval</t>
  </si>
  <si>
    <t>Credit cards accepted</t>
  </si>
  <si>
    <t>Discount:</t>
  </si>
  <si>
    <t xml:space="preserve">45% – Under $200 | 48% – $200 | 50% – $400 | 52% – $600 </t>
  </si>
  <si>
    <t>Free Shipping:</t>
  </si>
  <si>
    <t>Minimum $200</t>
  </si>
  <si>
    <t>Returns:</t>
  </si>
  <si>
    <t>After 90 days</t>
  </si>
  <si>
    <t>Order Minimum:</t>
  </si>
  <si>
    <t>None</t>
  </si>
  <si>
    <t>Surcharge:</t>
  </si>
  <si>
    <t>ISBN</t>
  </si>
  <si>
    <t>Author</t>
  </si>
  <si>
    <t>Sale Price</t>
  </si>
  <si>
    <t>Store Discount</t>
  </si>
  <si>
    <t>City, ST, Zip</t>
  </si>
  <si>
    <r>
      <t xml:space="preserve">Abbey + CA Gifts
</t>
    </r>
    <r>
      <rPr>
        <sz val="12"/>
        <color theme="1"/>
        <rFont val="Calibri"/>
        <family val="2"/>
        <scheme val="minor"/>
      </rPr>
      <t>25 Manton Avenue
Providence, RI 02909
Phone 800-493-4438
info@abbeyandcagift.com</t>
    </r>
  </si>
  <si>
    <r>
      <t xml:space="preserve">AMG Publishers
</t>
    </r>
    <r>
      <rPr>
        <sz val="12"/>
        <color theme="1"/>
        <rFont val="Calibri"/>
        <family val="2"/>
        <scheme val="minor"/>
      </rPr>
      <t>6815 Shallowford Road
Chattanooga, TN 37421
Phone 800-266-4977 / Fax 800-265-6690</t>
    </r>
  </si>
  <si>
    <r>
      <t xml:space="preserve">B&amp;H Publishing Group
</t>
    </r>
    <r>
      <rPr>
        <sz val="12"/>
        <color theme="1"/>
        <rFont val="Calibri"/>
        <family val="2"/>
        <scheme val="minor"/>
      </rPr>
      <t>1 Lifeway Plaza
Nashville, TN 37234
Phone 800-251-3225 / Fax 800-296-4036
LifewayTrade@Lifeway.com</t>
    </r>
  </si>
  <si>
    <t>All B&amp;H Books and Bibles:</t>
  </si>
  <si>
    <t>Yes, RA requested for proper credit.</t>
  </si>
  <si>
    <t>Lifeway Bible Studies:</t>
  </si>
  <si>
    <t>No</t>
  </si>
  <si>
    <t>No sale pricing, MAP agreement in effect</t>
  </si>
  <si>
    <t>Sale Terms:</t>
  </si>
  <si>
    <t>$350 minimum for Munce members on catalog product orders</t>
  </si>
  <si>
    <t>30 % off sale price unless otherwise noted 
Promo discount – Books = 58%, Bibles = 60%</t>
  </si>
  <si>
    <t>50% Books and Bibles; Church Supplies vary</t>
  </si>
  <si>
    <t>50%, all Books and Bibles</t>
  </si>
  <si>
    <t>Discount – 45% off of the sale price on select titles</t>
  </si>
  <si>
    <t>25 or more shippable units</t>
  </si>
  <si>
    <t>No minimum order</t>
  </si>
  <si>
    <t>Yes, customer pays return freight</t>
  </si>
  <si>
    <r>
      <t xml:space="preserve">Baker Publishing Group
</t>
    </r>
    <r>
      <rPr>
        <sz val="12"/>
        <color theme="1"/>
        <rFont val="Calibri"/>
        <family val="2"/>
        <scheme val="minor"/>
      </rPr>
      <t>6030 E Fulton Road
Ada, MI 49301
Phone 800-877-2665 / Fax 800-398-3111
orders@bakerpublishinggroup.com</t>
    </r>
  </si>
  <si>
    <r>
      <t xml:space="preserve">Barbour Publishing
</t>
    </r>
    <r>
      <rPr>
        <sz val="12"/>
        <color theme="1"/>
        <rFont val="Calibri"/>
        <family val="2"/>
        <scheme val="minor"/>
      </rPr>
      <t>1810 Barbour Drive
Uhrichsville, OH 44683
Phone 800-852-8010 / Fax 800-220-5948
info@barbourbooks.com</t>
    </r>
  </si>
  <si>
    <t>Free freight in</t>
  </si>
  <si>
    <t>24 assorted units (All Barbour products combined)</t>
  </si>
  <si>
    <r>
      <t xml:space="preserve">Carson Home Accents
</t>
    </r>
    <r>
      <rPr>
        <sz val="12"/>
        <color theme="1"/>
        <rFont val="Calibri"/>
        <family val="2"/>
        <scheme val="minor"/>
      </rPr>
      <t>189 Foreman Road
Freeport, PA 16229
Phone 800-888-1918 / Fax 724-295-4033
Service@CarsonHomeAccents.com</t>
    </r>
  </si>
  <si>
    <t>Minimum Opening order: $250 Per Catalog</t>
  </si>
  <si>
    <t>Minimum Reorder: $100 Per Catalog</t>
  </si>
  <si>
    <r>
      <t xml:space="preserve">Christian Art Gifts
</t>
    </r>
    <r>
      <rPr>
        <sz val="12"/>
        <color theme="1"/>
        <rFont val="Calibri"/>
        <family val="2"/>
        <scheme val="minor"/>
      </rPr>
      <t>359 Longview Drive
Bloomingdale, IL 60108
Phone 800-521-7807 / Fax 800-521-7819
custservice@cagifts.com</t>
    </r>
  </si>
  <si>
    <t xml:space="preserve">Discount:  </t>
  </si>
  <si>
    <t xml:space="preserve">Shipping:  </t>
  </si>
  <si>
    <t>Free on orders over $200</t>
  </si>
  <si>
    <t xml:space="preserve">Returns:  </t>
  </si>
  <si>
    <t xml:space="preserve">Order Minimum:   </t>
  </si>
  <si>
    <t>Stand Firm Two Tone Brown Journal</t>
  </si>
  <si>
    <t>JL669</t>
  </si>
  <si>
    <t>Large Print Thinline Bible Thumb Index Burgundy/Floral LL</t>
  </si>
  <si>
    <t>KJV210</t>
  </si>
  <si>
    <t>Large Print Thinline Bible Thumb Index Black LL</t>
  </si>
  <si>
    <t>KJV209</t>
  </si>
  <si>
    <r>
      <t xml:space="preserve">Creative Brands
</t>
    </r>
    <r>
      <rPr>
        <sz val="12"/>
        <color theme="1"/>
        <rFont val="Calibri"/>
        <family val="2"/>
        <scheme val="minor"/>
      </rPr>
      <t>5226 S 31st Place
Phoenix, AZ 85040
Phone 800-572-1172 / Fax 800-525-7959</t>
    </r>
  </si>
  <si>
    <t>Shipping:</t>
  </si>
  <si>
    <t>Yes</t>
  </si>
  <si>
    <t>Joyce Meyer</t>
  </si>
  <si>
    <t>$75 net purchase</t>
  </si>
  <si>
    <t>Yes, if still in print</t>
  </si>
  <si>
    <r>
      <t xml:space="preserve">Harvest House
</t>
    </r>
    <r>
      <rPr>
        <sz val="12"/>
        <color theme="1"/>
        <rFont val="Calibri"/>
        <family val="2"/>
        <scheme val="minor"/>
      </rPr>
      <t>2975 Chad Drive
Eugene, OR 97408
Phone 800-547-8979 / Fax 888-501-6012
OrderToday@HarvestHousePublishers.com</t>
    </r>
  </si>
  <si>
    <t>46% - Books | 49% - Minis | 52% - Bibles | 55% - Journals + Bible Tabs + Calendars</t>
  </si>
  <si>
    <t>47% Books | 45% Bibles</t>
  </si>
  <si>
    <t>Free ground shipping on most orders</t>
  </si>
  <si>
    <t>$100 net minimum</t>
  </si>
  <si>
    <r>
      <t xml:space="preserve">Kerusso
</t>
    </r>
    <r>
      <rPr>
        <sz val="12"/>
        <color theme="1"/>
        <rFont val="Calibri"/>
        <family val="2"/>
        <scheme val="minor"/>
      </rPr>
      <t>402 Highway 62 Spur
Berryville, AR 72616
Phone 800-521-7807</t>
    </r>
  </si>
  <si>
    <t xml:space="preserve">No </t>
  </si>
  <si>
    <t xml:space="preserve">Backorders:  </t>
  </si>
  <si>
    <t>Canceled automatically if under $50.00</t>
  </si>
  <si>
    <t>Stores allowed to swap apparel in January, but no return on gifts</t>
  </si>
  <si>
    <t xml:space="preserve">   </t>
  </si>
  <si>
    <t xml:space="preserve">Free Freight Minimum:  $500, Flat Rate Freight on orders less than $500: $20, plus $0.75 per unit on drinkware, $1.50 per unit on 42oz Magnum. All orders ship with Kerusso’s preferred small parcel or LTL carrier and method.
</t>
  </si>
  <si>
    <r>
      <t xml:space="preserve">Kregel Publications
</t>
    </r>
    <r>
      <rPr>
        <sz val="12"/>
        <color theme="1"/>
        <rFont val="Calibri"/>
        <family val="2"/>
        <scheme val="minor"/>
      </rPr>
      <t>2450 Oak Industrial Dr NE
Grand Rapids, MI 49505
Phone 800-733-2607 / Fax 616-451-9330</t>
    </r>
  </si>
  <si>
    <t>15+ ass’t units, 50% discount, 60-day billing, Free Freight</t>
  </si>
  <si>
    <t>25+ ass’t units, 52% discount, 60-day billing, Free Freight</t>
  </si>
  <si>
    <t>50+ ass’t units, 55% discount, 90-day billing, Free Freight</t>
  </si>
  <si>
    <t>No R/A needed but should include a copy of the invoice to receive full credit.</t>
  </si>
  <si>
    <r>
      <t xml:space="preserve">Moody Publishing
</t>
    </r>
    <r>
      <rPr>
        <sz val="12"/>
        <color theme="1"/>
        <rFont val="Calibri"/>
        <family val="2"/>
        <scheme val="minor"/>
      </rPr>
      <t>210 West Chestnut Street
Chicago, IL 60610
Phone 800-678-8812 / Fax 800-678-3329
mpcustomerservice@moody.edu</t>
    </r>
  </si>
  <si>
    <t>$250 Opening Order</t>
  </si>
  <si>
    <t>$100 Minimum Reorder</t>
  </si>
  <si>
    <t>Smaller Item Minimums: $0 - $2.99 sold in quantities of 6; $3.00 - $5.99 sold in quantities of 4; $6.00 - $8.99 sold in quantities of 2</t>
  </si>
  <si>
    <t>Freight Charges:
     –  Order $150 - $499 = 15%; 
     –  Order $500 - $1499 = 12%; 
     –  Order $1500 - $2499 = 9%; 
     –  Order $2500+ = 7%</t>
  </si>
  <si>
    <r>
      <t xml:space="preserve">P Graham Dunn
</t>
    </r>
    <r>
      <rPr>
        <sz val="12"/>
        <color theme="1"/>
        <rFont val="Calibri"/>
        <family val="2"/>
        <scheme val="minor"/>
      </rPr>
      <t>630 Henry Street
Dalton, OH 44618
Phone 800-828-5260 / Fax 330-828-2108</t>
    </r>
  </si>
  <si>
    <r>
      <t xml:space="preserve">The Good Book Company
</t>
    </r>
    <r>
      <rPr>
        <sz val="12"/>
        <color theme="1"/>
        <rFont val="Calibri"/>
        <family val="2"/>
        <scheme val="minor"/>
      </rPr>
      <t>1805 Sardis Road N, Suite 102
Charlotte, NC 28270
Phone 866-244-2165
Primary distribution through Anchor</t>
    </r>
  </si>
  <si>
    <t>Free Freight</t>
  </si>
  <si>
    <t>God's Big Promises Bible Storybook</t>
  </si>
  <si>
    <t>Carl Laferton</t>
  </si>
  <si>
    <t>2024 Easter Sale Catalog</t>
  </si>
  <si>
    <t>Family Photo Block</t>
  </si>
  <si>
    <t>WP572</t>
  </si>
  <si>
    <t>Just One Good Thing</t>
  </si>
  <si>
    <t>Nancy Johnson</t>
  </si>
  <si>
    <t>What If It's All True?</t>
  </si>
  <si>
    <t>Rick Beckwith</t>
  </si>
  <si>
    <t>365 Talks With Jesus</t>
  </si>
  <si>
    <t>Amy Parker</t>
  </si>
  <si>
    <t>Happy Easter, Little Lamb!</t>
  </si>
  <si>
    <t>Sermon On The Mount</t>
  </si>
  <si>
    <t>Jeff Wilkin</t>
  </si>
  <si>
    <t>Body Of Proof</t>
  </si>
  <si>
    <t>Jeremiah Johnston</t>
  </si>
  <si>
    <t>The Old Testament Handbook, Sand Cloth Over Board</t>
  </si>
  <si>
    <t>The Old Testament Handbook Charcoal Cloth Over Board</t>
  </si>
  <si>
    <t>The New Testament Handbook - Stone</t>
  </si>
  <si>
    <t>The New Testament Handbook - Sage</t>
  </si>
  <si>
    <t>CSB She Reads Truth Bible Emerald Green Cloth Over Board</t>
  </si>
  <si>
    <t>CSB He Reads Truth Bible Smoke LT</t>
  </si>
  <si>
    <t>One Wrong Move</t>
  </si>
  <si>
    <t>Dani Pettrey</t>
  </si>
  <si>
    <t>A Love Discovered</t>
  </si>
  <si>
    <t>Tracie Peterson</t>
  </si>
  <si>
    <t>The Quilt Room Secret</t>
  </si>
  <si>
    <t>Lisa Hones Baker</t>
  </si>
  <si>
    <t>Faith Cross</t>
  </si>
  <si>
    <t>Hope Cross</t>
  </si>
  <si>
    <t>Love Cross</t>
  </si>
  <si>
    <t>In Celebration Round Sitter</t>
  </si>
  <si>
    <t>Faith Round Sitter</t>
  </si>
  <si>
    <t>Greatest Is Love Round Sitter</t>
  </si>
  <si>
    <t>Strength And Dignity Indigo Rose Wirebound Journal</t>
  </si>
  <si>
    <t>JLW179</t>
  </si>
  <si>
    <t>Strength And Dignity Indigo Rose Eyeglass Case</t>
  </si>
  <si>
    <t>EGC001</t>
  </si>
  <si>
    <t>Strength And Dignity Indigo Rose Bible Cover - Large</t>
  </si>
  <si>
    <t>BBL802</t>
  </si>
  <si>
    <t>Strength And Dignity Indigo Rose Bible Cover - Medium</t>
  </si>
  <si>
    <t>BBM802</t>
  </si>
  <si>
    <t>Strength And Dignity Indigo Rose Gift Bag</t>
  </si>
  <si>
    <t>GBA390</t>
  </si>
  <si>
    <t>Rejoice Always Gift Pen</t>
  </si>
  <si>
    <t>PEN381</t>
  </si>
  <si>
    <t>Persevere Hummingbird Medium Gift Bag</t>
  </si>
  <si>
    <t>GBA396</t>
  </si>
  <si>
    <t>Persevere Hummingbird Mug</t>
  </si>
  <si>
    <t>MUG1104</t>
  </si>
  <si>
    <t>Persevere Hummingbird Bookmark</t>
  </si>
  <si>
    <t>BMF176</t>
  </si>
  <si>
    <t>Persevere Hummingbird Wirebound Journal</t>
  </si>
  <si>
    <t>JLW189</t>
  </si>
  <si>
    <t>NLT Everyday Devotional Bible For Men - Tan IL</t>
  </si>
  <si>
    <t>DVB004</t>
  </si>
  <si>
    <t>DEV154</t>
  </si>
  <si>
    <t>Walking With God Brown IL LP</t>
  </si>
  <si>
    <t>Give Us This Day Oven Mitts</t>
  </si>
  <si>
    <t>L5913</t>
  </si>
  <si>
    <t>Bloom With Grace Apron</t>
  </si>
  <si>
    <t>L5910</t>
  </si>
  <si>
    <t>Grateful Heart Coptic Journal</t>
  </si>
  <si>
    <t>J1317</t>
  </si>
  <si>
    <t>Blessed Woman Pen Set</t>
  </si>
  <si>
    <t>J1319</t>
  </si>
  <si>
    <t>Blessed Home Linen Journal</t>
  </si>
  <si>
    <t>L6137</t>
  </si>
  <si>
    <r>
      <t xml:space="preserve">Hachette/FaithWords
</t>
    </r>
    <r>
      <rPr>
        <sz val="12"/>
        <color theme="1"/>
        <rFont val="Calibri"/>
        <family val="2"/>
        <scheme val="minor"/>
      </rPr>
      <t>6100 Tower Circle, Suite 210
Franklin, TN 37067
Phone 800-759-0190 / Fax 800-286-9471</t>
    </r>
  </si>
  <si>
    <t>The Pathway To Success</t>
  </si>
  <si>
    <t>Easter Ideals 2024</t>
  </si>
  <si>
    <t>Lead With Prayer</t>
  </si>
  <si>
    <t>Various</t>
  </si>
  <si>
    <t>Growing Faith: God's Great Big Love For You</t>
  </si>
  <si>
    <t>VeggieTales</t>
  </si>
  <si>
    <t>Baby Hope</t>
  </si>
  <si>
    <t>Maria Marianayagam</t>
  </si>
  <si>
    <t>Baby Courage</t>
  </si>
  <si>
    <t>Living In The Daze Of Deception</t>
  </si>
  <si>
    <t>Jack Hibbs</t>
  </si>
  <si>
    <t>Grace &amp; Truth Laugh Daisies Women's T-Shirt SM</t>
  </si>
  <si>
    <t>GTA4704SM</t>
  </si>
  <si>
    <t>Grace &amp; Truth Laugh Daisies Women's T-Shirt MD</t>
  </si>
  <si>
    <t>GTA4704MD</t>
  </si>
  <si>
    <t>Grace &amp; Truth Laugh Daisies Women's T-Shirt LG</t>
  </si>
  <si>
    <t>GTA4704LG</t>
  </si>
  <si>
    <t>Grace &amp; Truth Laugh Daisies Women's T-Shirt XL</t>
  </si>
  <si>
    <t>GTA4704XL</t>
  </si>
  <si>
    <t>Grace &amp; Truth Rooted &amp; Built Up Women's T-Shirt SM</t>
  </si>
  <si>
    <t>GTA4708SM</t>
  </si>
  <si>
    <t>Grace &amp; Truth Rooted &amp; Built Up Women's T-Shirt MD</t>
  </si>
  <si>
    <t>GTA4708MD</t>
  </si>
  <si>
    <t>Grace &amp; Truth Rooted &amp; Built Up Women's T-Shirt LG</t>
  </si>
  <si>
    <t>GTA4708LG</t>
  </si>
  <si>
    <t>Grace &amp; Truth Rooted &amp; Built Up Women's T-Shirt XL</t>
  </si>
  <si>
    <t>GTA4708XL</t>
  </si>
  <si>
    <t>30 Oz DW/SS Mug W/P Straw - Pray About It</t>
  </si>
  <si>
    <t>MUGS361</t>
  </si>
  <si>
    <t>Lion Of Judah T-Shirt SM</t>
  </si>
  <si>
    <t>APT4678SM</t>
  </si>
  <si>
    <t>Lion Of Judah T-Shirt MD</t>
  </si>
  <si>
    <t>APT4678MD</t>
  </si>
  <si>
    <t>Lion Of Judah T-Shirt LG</t>
  </si>
  <si>
    <t>APT4678LG</t>
  </si>
  <si>
    <t>Lion Of Judah T-Shirt XL</t>
  </si>
  <si>
    <t>APT4678XL</t>
  </si>
  <si>
    <t>Prophecy Is Proof Adult T SM</t>
  </si>
  <si>
    <t>APT4684SM</t>
  </si>
  <si>
    <t>Prophecy Is Proof Adult T MD</t>
  </si>
  <si>
    <t>APT4684MD</t>
  </si>
  <si>
    <t>Prophecy Is Proof Adult T LG</t>
  </si>
  <si>
    <t>APT4684LG</t>
  </si>
  <si>
    <t>Prophecy Is Proof Adult T XL</t>
  </si>
  <si>
    <t>APT4684XL</t>
  </si>
  <si>
    <t>Let Your Light Shine Kidz T SM</t>
  </si>
  <si>
    <t>KDZ4692SM</t>
  </si>
  <si>
    <t>Let Your Light Shine Kidz T MD</t>
  </si>
  <si>
    <t>KDZ4692MD</t>
  </si>
  <si>
    <t>Let Your Light Shine Kidz T LG</t>
  </si>
  <si>
    <t>KDZ4692LG</t>
  </si>
  <si>
    <t>Under Construction Kidz T SM</t>
  </si>
  <si>
    <t>KDZ4693SM</t>
  </si>
  <si>
    <t>Under Construction Kidz T MD</t>
  </si>
  <si>
    <t>KDZ4693MD</t>
  </si>
  <si>
    <t>Under Construction Kidz T LG</t>
  </si>
  <si>
    <t>KDZ4693LG</t>
  </si>
  <si>
    <t>12 Oz DW/SS Sport Bottle - Front Loader</t>
  </si>
  <si>
    <t>MUGS337</t>
  </si>
  <si>
    <t>12 Oz DW/SS Sport Bottle - Bee Humble</t>
  </si>
  <si>
    <t>MUGS335</t>
  </si>
  <si>
    <t>Praying Personalities</t>
  </si>
  <si>
    <t>Janet Holm McHenry</t>
  </si>
  <si>
    <t>Science And Faith In Harmony</t>
  </si>
  <si>
    <t>Sy Garte</t>
  </si>
  <si>
    <t>8 Down</t>
  </si>
  <si>
    <t>Kimberley Woodhouse</t>
  </si>
  <si>
    <t>She Believed He Could, So She Did</t>
  </si>
  <si>
    <t>Becky Beresford</t>
  </si>
  <si>
    <t>Amazing Grace Framed Art</t>
  </si>
  <si>
    <t>BFW003</t>
  </si>
  <si>
    <t>I Need Thee Every Hour Framed Art</t>
  </si>
  <si>
    <t>VFR0566</t>
  </si>
  <si>
    <t>How Great Thou Art Canvas</t>
  </si>
  <si>
    <t>CVS0397</t>
  </si>
  <si>
    <t>My Hope Is Built Cross</t>
  </si>
  <si>
    <t>CRO0289</t>
  </si>
  <si>
    <t>The Old Rugged Cross</t>
  </si>
  <si>
    <t>CRO0296</t>
  </si>
  <si>
    <t>It Is Well Easel Block</t>
  </si>
  <si>
    <t>HFA0056</t>
  </si>
  <si>
    <t>The Lord's Prayer Framed Art</t>
  </si>
  <si>
    <t>VFR0642</t>
  </si>
  <si>
    <t>Trust Framed Art</t>
  </si>
  <si>
    <t>VFR0646</t>
  </si>
  <si>
    <t>Sparrow Framed Art</t>
  </si>
  <si>
    <t>VFR0647</t>
  </si>
  <si>
    <t>God's Big Promises Easter Sticker And Activity Book</t>
  </si>
  <si>
    <t>God's Big Promises Easter Board Book</t>
  </si>
  <si>
    <t>The Garden The Curtain And The Cross Storybook</t>
  </si>
  <si>
    <t>The Garden, The Curtain, And The Cross Board Book</t>
  </si>
  <si>
    <t>Carl Leferton</t>
  </si>
  <si>
    <t>The Garden, The Curtain &amp; The Cross Coloring Book</t>
  </si>
  <si>
    <t>The Garden, The Curtain And The Cross Easter Calendar</t>
  </si>
  <si>
    <t>Munce Easter</t>
  </si>
  <si>
    <t>HCCP Rep Name:</t>
  </si>
  <si>
    <t>Rep #</t>
  </si>
  <si>
    <t>Ship Date:</t>
  </si>
  <si>
    <t>PO #:</t>
  </si>
  <si>
    <t>Promo Start Date:</t>
  </si>
  <si>
    <t>Account Name:</t>
  </si>
  <si>
    <t>Promo End Date:</t>
  </si>
  <si>
    <t>Account Number:</t>
  </si>
  <si>
    <t>Order Due Date:</t>
  </si>
  <si>
    <t>Promo Name:</t>
  </si>
  <si>
    <t>Date Ordered:</t>
  </si>
  <si>
    <t>Promo Code:</t>
  </si>
  <si>
    <t>MMAR24</t>
  </si>
  <si>
    <t>Dating:</t>
  </si>
  <si>
    <t xml:space="preserve">Promotional orders submitted by the due date listed above are eligible for 90 days' dating; orders of 30 units or more receive free freight </t>
  </si>
  <si>
    <t>Qty</t>
  </si>
  <si>
    <t>Title</t>
  </si>
  <si>
    <t>Sale Notes</t>
  </si>
  <si>
    <t>Retail</t>
  </si>
  <si>
    <t>Suggested Sale Price</t>
  </si>
  <si>
    <t>Discount</t>
  </si>
  <si>
    <t>Margin</t>
  </si>
  <si>
    <t>Net</t>
  </si>
  <si>
    <t>Net Sum</t>
  </si>
  <si>
    <t>Berenstain Bears and the Easter Story</t>
  </si>
  <si>
    <t>4 unit min order</t>
  </si>
  <si>
    <t>40% off</t>
  </si>
  <si>
    <t>Berenstain Bears Easter Fun Sticker and Activity Book</t>
  </si>
  <si>
    <t>Berenstain Bears' Easter Sunday</t>
  </si>
  <si>
    <t>Berenstain Bears Storybook Bible Search and Find</t>
  </si>
  <si>
    <t>Berenstain Bears The Very First Easter</t>
  </si>
  <si>
    <t>He Chose the Nails</t>
  </si>
  <si>
    <t>Heart's Shelter</t>
  </si>
  <si>
    <t>It Is Finished</t>
  </si>
  <si>
    <t>Jesus Calling for Easter, Padded Hardcover, with Full Scriptures</t>
  </si>
  <si>
    <t>Jesus Calling, Large Text Teal Leathersoft, with Full Scriptures</t>
  </si>
  <si>
    <t>Jesus Calling: The Story of Easter (picture book)</t>
  </si>
  <si>
    <t>Just in Case You Ever Feel Alone</t>
  </si>
  <si>
    <t>Mostly What God Does</t>
  </si>
  <si>
    <t>NIV Study Bible, Fully Revised Edition (Study Deeply. Believe Wholeheartedly.), Bonded Leather, Black, Red Letter, Comfort Print</t>
  </si>
  <si>
    <t>2 unit min order</t>
  </si>
  <si>
    <t>30% off</t>
  </si>
  <si>
    <t>NIV Study Bible, Fully Revised Edition (Study Deeply. Believe Wholeheartedly.), Leathersoft, Teal/Gray, Red Letter, Comfort Print</t>
  </si>
  <si>
    <t>NIV, Kingdom Girls Bible, Full Color, Hardcover, Teal, Comfort Print</t>
  </si>
  <si>
    <t>NIV, Kingdom Girls Bible, Full Color, Leathersoft, Purple, Comfort Print</t>
  </si>
  <si>
    <t>NKJV, Adventure Bible, Leathersoft, Gray, Full Color</t>
  </si>
  <si>
    <t>NKJV, Adventure Bible, Leathersoft, Teal, Full Color</t>
  </si>
  <si>
    <t>NKJV, The Breathe Life Holy Bible: Faith in Action Black Leathersoft, Red Letter, Comfort Print</t>
  </si>
  <si>
    <t>NKJV, The Breathe Life Holy Bible: Faith in Action, Purple Leathersoft, Red Letter, Comfort Print</t>
  </si>
  <si>
    <t>Prayers to Help You Thrive</t>
  </si>
  <si>
    <t>Savior Is Risen</t>
  </si>
  <si>
    <t>Say and Pray Bible Easter Sticker and Activity Book</t>
  </si>
  <si>
    <t>Strong</t>
  </si>
  <si>
    <t>Think Ahead</t>
  </si>
  <si>
    <t>This Special Blessing for You</t>
  </si>
  <si>
    <t>Twas the Morning of Easter</t>
  </si>
  <si>
    <t>Why Can't I Get It Together?</t>
  </si>
  <si>
    <t>Sale Stickers</t>
  </si>
  <si>
    <t>Sale Stickers 40% Off Sheet of 14</t>
  </si>
  <si>
    <t>Sale Stickers 30% Off Sheet of 14</t>
  </si>
  <si>
    <t>Total Units:</t>
  </si>
  <si>
    <t>Avg. Mar</t>
  </si>
  <si>
    <t>Total Net:</t>
  </si>
  <si>
    <t>Egermeier's Interactive Story Bible</t>
  </si>
  <si>
    <r>
      <t xml:space="preserve">Warner Press
</t>
    </r>
    <r>
      <rPr>
        <sz val="12"/>
        <color theme="1"/>
        <rFont val="Calibri"/>
        <family val="2"/>
        <scheme val="minor"/>
      </rPr>
      <t>2902 Enterprise Drive
Anderson, IN 46013
Phone 800-741-7721</t>
    </r>
  </si>
  <si>
    <t>CUSTOMER</t>
  </si>
  <si>
    <t>CUST #</t>
  </si>
  <si>
    <r>
      <t xml:space="preserve">        Tyndale House Publishers - Easter Sale Catalog 2024 (</t>
    </r>
    <r>
      <rPr>
        <b/>
        <sz val="20"/>
        <color rgb="FFFF0000"/>
        <rFont val="Calibri"/>
        <family val="2"/>
        <scheme val="minor"/>
      </rPr>
      <t>Valid 2/26/24-4/6/2024</t>
    </r>
    <r>
      <rPr>
        <b/>
        <sz val="20"/>
        <color theme="1"/>
        <rFont val="Calibri"/>
        <family val="2"/>
        <scheme val="minor"/>
      </rPr>
      <t xml:space="preserve">)               </t>
    </r>
  </si>
  <si>
    <r>
      <rPr>
        <b/>
        <sz val="14"/>
        <color rgb="FFFF0000"/>
        <rFont val="Calibri"/>
        <family val="2"/>
      </rPr>
      <t xml:space="preserve">Please return your order to your Tyndale Sales Rep. </t>
    </r>
    <r>
      <rPr>
        <b/>
        <sz val="11"/>
        <color indexed="30"/>
        <rFont val="Calibri"/>
        <family val="2"/>
      </rPr>
      <t/>
    </r>
  </si>
  <si>
    <t>City, State</t>
  </si>
  <si>
    <t>Buyer</t>
  </si>
  <si>
    <t>Email</t>
  </si>
  <si>
    <r>
      <t xml:space="preserve">                      </t>
    </r>
    <r>
      <rPr>
        <b/>
        <sz val="10"/>
        <color theme="1"/>
        <rFont val="Calibri"/>
        <family val="2"/>
        <scheme val="minor"/>
      </rPr>
      <t>LL = Leather-Like;  HC = Hardcover; SC = Softcover; LP = Large Print</t>
    </r>
  </si>
  <si>
    <t>QTY</t>
  </si>
  <si>
    <t>Author/Color</t>
  </si>
  <si>
    <t>Regular Retail Price</t>
  </si>
  <si>
    <t>Binding</t>
  </si>
  <si>
    <t>Product Type</t>
  </si>
  <si>
    <t>Sugg. Sale Price</t>
  </si>
  <si>
    <t>Discount Start Date</t>
  </si>
  <si>
    <t>Discount End Date</t>
  </si>
  <si>
    <t>Comment</t>
  </si>
  <si>
    <t>Bibles</t>
  </si>
  <si>
    <t>Giant Print Filament Bible, NLT</t>
  </si>
  <si>
    <t>Black</t>
  </si>
  <si>
    <t>LL</t>
  </si>
  <si>
    <t>Bible</t>
  </si>
  <si>
    <t>3 units@60%</t>
  </si>
  <si>
    <t>9781496482297</t>
  </si>
  <si>
    <t>Cranberry Flourish</t>
  </si>
  <si>
    <t>9781496449610</t>
  </si>
  <si>
    <t>NLT Student Life Application Study Bible</t>
  </si>
  <si>
    <t>Teal Blue Striped</t>
  </si>
  <si>
    <t>Charcoal Gray</t>
  </si>
  <si>
    <t>Fiction</t>
  </si>
  <si>
    <t>All My Secrets</t>
  </si>
  <si>
    <t>Lynn Austin</t>
  </si>
  <si>
    <t>SC</t>
  </si>
  <si>
    <t>6 units@65%</t>
  </si>
  <si>
    <t>Navpress</t>
  </si>
  <si>
    <t>Jesus' Passion Week</t>
  </si>
  <si>
    <t>Life Change Bible Studies</t>
  </si>
  <si>
    <t>Bible Studies</t>
  </si>
  <si>
    <t>1-2 copies =50%
3-5=52%, 6+=55%</t>
  </si>
  <si>
    <t>Additional titles of your choosing…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</si>
</sst>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%"/>
    <numFmt numFmtId="166" formatCode="0000000000000"/>
    <numFmt numFmtId="167" formatCode="m/d/yy;@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b/>
      <sz val="2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rgb="FFFF0000"/>
      <name val="Calibri"/>
      <family val="2"/>
    </font>
    <font>
      <b/>
      <sz val="14"/>
      <color rgb="FFFF0000"/>
      <name val="Calibri"/>
      <family val="2"/>
    </font>
    <font>
      <b/>
      <sz val="11"/>
      <color indexed="30"/>
      <name val="Calibri"/>
      <family val="2"/>
    </font>
    <font>
      <b/>
      <sz val="9"/>
      <color theme="1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theme="4" tint="-0.499984740745262"/>
      </bottom>
      <diagonal/>
    </border>
    <border>
      <left/>
      <right/>
      <top style="medium">
        <color indexed="64"/>
      </top>
      <bottom style="medium">
        <color theme="4" tint="-0.499984740745262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14" fillId="0" borderId="0"/>
    <xf numFmtId="0" fontId="15" fillId="0" borderId="0"/>
    <xf numFmtId="0" fontId="25" fillId="0" borderId="0" applyNumberFormat="0" applyFill="0" applyBorder="0" applyAlignment="0" applyProtection="0"/>
  </cellStyleXfs>
  <cellXfs count="259">
    <xf numFmtId="0" fontId="0" fillId="0" borderId="0" xfId="0"/>
    <xf numFmtId="0" fontId="0" fillId="0" borderId="0" xfId="0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0" xfId="0" applyAlignment="1">
      <alignment vertical="top"/>
    </xf>
    <xf numFmtId="0" fontId="5" fillId="0" borderId="0" xfId="0" applyFont="1" applyAlignment="1">
      <alignment horizontal="right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4"/>
    </xf>
    <xf numFmtId="0" fontId="0" fillId="0" borderId="9" xfId="0" applyBorder="1" applyAlignment="1">
      <alignment horizontal="center" vertical="top"/>
    </xf>
    <xf numFmtId="0" fontId="0" fillId="0" borderId="9" xfId="0" applyBorder="1" applyAlignment="1">
      <alignment vertical="top"/>
    </xf>
    <xf numFmtId="164" fontId="0" fillId="0" borderId="9" xfId="0" applyNumberFormat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Alignment="1">
      <alignment wrapText="1"/>
    </xf>
    <xf numFmtId="0" fontId="0" fillId="0" borderId="9" xfId="0" applyBorder="1" applyAlignment="1">
      <alignment vertical="top" wrapText="1"/>
    </xf>
    <xf numFmtId="0" fontId="2" fillId="0" borderId="9" xfId="0" applyFont="1" applyBorder="1" applyAlignment="1">
      <alignment horizontal="center" vertical="center" wrapText="1"/>
    </xf>
    <xf numFmtId="1" fontId="0" fillId="0" borderId="9" xfId="0" applyNumberFormat="1" applyBorder="1" applyAlignment="1">
      <alignment horizontal="center" vertical="top"/>
    </xf>
    <xf numFmtId="0" fontId="0" fillId="0" borderId="9" xfId="0" applyBorder="1" applyAlignment="1">
      <alignment horizontal="center" vertical="top" wrapText="1"/>
    </xf>
    <xf numFmtId="44" fontId="0" fillId="0" borderId="9" xfId="0" applyNumberFormat="1" applyBorder="1" applyAlignment="1">
      <alignment horizontal="center" vertical="top"/>
    </xf>
    <xf numFmtId="9" fontId="0" fillId="0" borderId="0" xfId="0" applyNumberFormat="1" applyAlignment="1">
      <alignment horizontal="left"/>
    </xf>
    <xf numFmtId="9" fontId="0" fillId="0" borderId="0" xfId="0" applyNumberFormat="1" applyAlignment="1">
      <alignment horizontal="left" vertical="top" wrapText="1"/>
    </xf>
    <xf numFmtId="9" fontId="0" fillId="0" borderId="0" xfId="0" applyNumberFormat="1" applyAlignment="1">
      <alignment horizontal="left" vertical="top"/>
    </xf>
    <xf numFmtId="0" fontId="0" fillId="0" borderId="0" xfId="0" applyAlignment="1">
      <alignment horizontal="left"/>
    </xf>
    <xf numFmtId="6" fontId="0" fillId="0" borderId="0" xfId="0" applyNumberFormat="1" applyAlignment="1">
      <alignment horizontal="left"/>
    </xf>
    <xf numFmtId="0" fontId="0" fillId="0" borderId="0" xfId="0" applyAlignment="1">
      <alignment vertical="top" wrapText="1"/>
    </xf>
    <xf numFmtId="0" fontId="2" fillId="0" borderId="12" xfId="0" applyFont="1" applyBorder="1" applyAlignment="1">
      <alignment horizontal="left" vertical="center" indent="1"/>
    </xf>
    <xf numFmtId="0" fontId="0" fillId="0" borderId="11" xfId="0" applyBorder="1" applyAlignment="1">
      <alignment vertical="top"/>
    </xf>
    <xf numFmtId="0" fontId="0" fillId="0" borderId="11" xfId="0" applyBorder="1" applyAlignment="1">
      <alignment horizontal="center" vertical="center"/>
    </xf>
    <xf numFmtId="0" fontId="2" fillId="0" borderId="11" xfId="0" applyFont="1" applyBorder="1" applyAlignment="1">
      <alignment horizontal="left" vertical="center" indent="1"/>
    </xf>
    <xf numFmtId="0" fontId="0" fillId="0" borderId="11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horizontal="left" indent="2"/>
    </xf>
    <xf numFmtId="9" fontId="0" fillId="0" borderId="15" xfId="0" applyNumberFormat="1" applyBorder="1" applyAlignment="1">
      <alignment horizontal="left" vertical="top"/>
    </xf>
    <xf numFmtId="0" fontId="0" fillId="0" borderId="14" xfId="0" applyBorder="1"/>
    <xf numFmtId="0" fontId="0" fillId="0" borderId="16" xfId="0" applyBorder="1" applyAlignment="1">
      <alignment horizontal="left" indent="2"/>
    </xf>
    <xf numFmtId="0" fontId="0" fillId="0" borderId="7" xfId="0" applyBorder="1" applyAlignment="1">
      <alignment horizontal="left"/>
    </xf>
    <xf numFmtId="0" fontId="0" fillId="0" borderId="7" xfId="0" applyBorder="1" applyAlignment="1">
      <alignment horizontal="center"/>
    </xf>
    <xf numFmtId="9" fontId="0" fillId="0" borderId="7" xfId="0" applyNumberFormat="1" applyBorder="1" applyAlignment="1">
      <alignment horizontal="left" vertical="top"/>
    </xf>
    <xf numFmtId="9" fontId="0" fillId="0" borderId="17" xfId="0" applyNumberFormat="1" applyBorder="1" applyAlignment="1">
      <alignment horizontal="left" vertical="top"/>
    </xf>
    <xf numFmtId="0" fontId="6" fillId="2" borderId="18" xfId="0" applyFont="1" applyFill="1" applyBorder="1" applyAlignment="1">
      <alignment horizontal="center" vertical="center" wrapText="1"/>
    </xf>
    <xf numFmtId="0" fontId="0" fillId="2" borderId="19" xfId="0" applyFill="1" applyBorder="1"/>
    <xf numFmtId="9" fontId="0" fillId="0" borderId="9" xfId="0" applyNumberFormat="1" applyBorder="1" applyAlignment="1">
      <alignment horizontal="center" vertical="top"/>
    </xf>
    <xf numFmtId="9" fontId="0" fillId="0" borderId="15" xfId="0" applyNumberFormat="1" applyBorder="1" applyAlignment="1">
      <alignment horizontal="left"/>
    </xf>
    <xf numFmtId="0" fontId="0" fillId="0" borderId="15" xfId="0" applyBorder="1"/>
    <xf numFmtId="9" fontId="0" fillId="0" borderId="0" xfId="0" applyNumberFormat="1"/>
    <xf numFmtId="0" fontId="0" fillId="0" borderId="15" xfId="0" applyBorder="1" applyAlignment="1">
      <alignment wrapText="1"/>
    </xf>
    <xf numFmtId="6" fontId="0" fillId="0" borderId="0" xfId="0" applyNumberFormat="1"/>
    <xf numFmtId="0" fontId="0" fillId="0" borderId="17" xfId="0" applyBorder="1"/>
    <xf numFmtId="0" fontId="0" fillId="0" borderId="7" xfId="0" applyBorder="1" applyAlignment="1">
      <alignment vertical="top" wrapText="1"/>
    </xf>
    <xf numFmtId="9" fontId="0" fillId="0" borderId="9" xfId="1" applyFont="1" applyBorder="1" applyAlignment="1">
      <alignment horizontal="center" vertical="top"/>
    </xf>
    <xf numFmtId="0" fontId="0" fillId="0" borderId="16" xfId="0" applyBorder="1"/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left" vertical="top" indent="2"/>
    </xf>
    <xf numFmtId="0" fontId="0" fillId="0" borderId="15" xfId="0" applyBorder="1" applyAlignment="1">
      <alignment horizontal="center" vertical="top"/>
    </xf>
    <xf numFmtId="6" fontId="0" fillId="0" borderId="0" xfId="0" applyNumberFormat="1" applyAlignment="1">
      <alignment horizontal="left" vertical="top"/>
    </xf>
    <xf numFmtId="0" fontId="0" fillId="0" borderId="16" xfId="0" applyBorder="1" applyAlignment="1">
      <alignment horizontal="left" vertical="top" indent="2"/>
    </xf>
    <xf numFmtId="0" fontId="0" fillId="0" borderId="7" xfId="0" applyBorder="1" applyAlignment="1">
      <alignment vertical="top"/>
    </xf>
    <xf numFmtId="0" fontId="0" fillId="0" borderId="17" xfId="0" applyBorder="1" applyAlignment="1">
      <alignment horizontal="center" vertical="top"/>
    </xf>
    <xf numFmtId="0" fontId="0" fillId="0" borderId="14" xfId="0" applyBorder="1" applyAlignment="1">
      <alignment horizontal="left" vertical="top" indent="1"/>
    </xf>
    <xf numFmtId="0" fontId="0" fillId="0" borderId="15" xfId="0" applyBorder="1" applyAlignment="1">
      <alignment vertical="top"/>
    </xf>
    <xf numFmtId="0" fontId="0" fillId="0" borderId="17" xfId="0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/>
    <xf numFmtId="0" fontId="0" fillId="0" borderId="21" xfId="0" applyBorder="1" applyAlignment="1">
      <alignment horizontal="center"/>
    </xf>
    <xf numFmtId="0" fontId="10" fillId="0" borderId="21" xfId="0" applyFont="1" applyBorder="1" applyAlignment="1">
      <alignment horizontal="right" vertical="center"/>
    </xf>
    <xf numFmtId="9" fontId="0" fillId="0" borderId="0" xfId="1" applyFont="1"/>
    <xf numFmtId="44" fontId="0" fillId="0" borderId="0" xfId="5" applyFont="1"/>
    <xf numFmtId="0" fontId="0" fillId="0" borderId="3" xfId="0" applyBorder="1" applyAlignment="1">
      <alignment horizontal="center"/>
    </xf>
    <xf numFmtId="0" fontId="0" fillId="0" borderId="0" xfId="0" applyAlignment="1">
      <alignment horizontal="right"/>
    </xf>
    <xf numFmtId="0" fontId="0" fillId="0" borderId="9" xfId="0" applyBorder="1" applyAlignment="1">
      <alignment horizontal="center" vertical="center"/>
    </xf>
    <xf numFmtId="0" fontId="11" fillId="0" borderId="0" xfId="0" applyFont="1" applyAlignment="1">
      <alignment horizontal="right"/>
    </xf>
    <xf numFmtId="0" fontId="6" fillId="0" borderId="9" xfId="0" applyFont="1" applyBorder="1" applyAlignment="1">
      <alignment horizontal="center" vertical="center"/>
    </xf>
    <xf numFmtId="165" fontId="0" fillId="0" borderId="7" xfId="0" applyNumberFormat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 wrapText="1"/>
    </xf>
    <xf numFmtId="0" fontId="2" fillId="4" borderId="23" xfId="0" applyFont="1" applyFill="1" applyBorder="1" applyAlignment="1">
      <alignment horizontal="center"/>
    </xf>
    <xf numFmtId="9" fontId="2" fillId="4" borderId="24" xfId="1" applyFont="1" applyFill="1" applyBorder="1" applyAlignment="1">
      <alignment horizontal="center"/>
    </xf>
    <xf numFmtId="44" fontId="2" fillId="4" borderId="22" xfId="5" applyFont="1" applyFill="1" applyBorder="1" applyAlignment="1">
      <alignment horizontal="center"/>
    </xf>
    <xf numFmtId="44" fontId="2" fillId="4" borderId="23" xfId="5" applyFont="1" applyFill="1" applyBorder="1" applyAlignment="1">
      <alignment horizontal="center"/>
    </xf>
    <xf numFmtId="0" fontId="0" fillId="0" borderId="25" xfId="0" applyBorder="1" applyAlignment="1">
      <alignment horizontal="center"/>
    </xf>
    <xf numFmtId="1" fontId="0" fillId="0" borderId="9" xfId="0" applyNumberFormat="1" applyBorder="1" applyAlignment="1">
      <alignment horizontal="left" vertical="center"/>
    </xf>
    <xf numFmtId="20" fontId="0" fillId="0" borderId="9" xfId="0" applyNumberFormat="1" applyBorder="1" applyAlignment="1">
      <alignment horizontal="left" wrapText="1"/>
    </xf>
    <xf numFmtId="0" fontId="0" fillId="0" borderId="9" xfId="0" applyBorder="1" applyAlignment="1">
      <alignment horizontal="center" vertical="center" wrapText="1"/>
    </xf>
    <xf numFmtId="43" fontId="0" fillId="0" borderId="9" xfId="0" applyNumberFormat="1" applyBorder="1"/>
    <xf numFmtId="44" fontId="13" fillId="0" borderId="9" xfId="0" applyNumberFormat="1" applyFont="1" applyBorder="1" applyAlignment="1">
      <alignment horizontal="right"/>
    </xf>
    <xf numFmtId="165" fontId="0" fillId="0" borderId="9" xfId="1" applyNumberFormat="1" applyFont="1" applyFill="1" applyBorder="1"/>
    <xf numFmtId="10" fontId="0" fillId="0" borderId="9" xfId="1" applyNumberFormat="1" applyFont="1" applyBorder="1"/>
    <xf numFmtId="44" fontId="0" fillId="0" borderId="9" xfId="5" applyFont="1" applyBorder="1"/>
    <xf numFmtId="0" fontId="0" fillId="0" borderId="9" xfId="0" applyBorder="1" applyAlignment="1">
      <alignment horizontal="left" wrapText="1"/>
    </xf>
    <xf numFmtId="1" fontId="13" fillId="0" borderId="9" xfId="6" applyNumberFormat="1" applyFont="1" applyBorder="1" applyAlignment="1">
      <alignment horizontal="left"/>
    </xf>
    <xf numFmtId="0" fontId="13" fillId="0" borderId="9" xfId="0" applyFont="1" applyBorder="1" applyAlignment="1" applyProtection="1">
      <alignment horizontal="left" vertical="center" wrapText="1"/>
      <protection locked="0"/>
    </xf>
    <xf numFmtId="43" fontId="13" fillId="0" borderId="9" xfId="5" applyNumberFormat="1" applyFont="1" applyFill="1" applyBorder="1" applyAlignment="1"/>
    <xf numFmtId="1" fontId="0" fillId="0" borderId="9" xfId="0" applyNumberFormat="1" applyBorder="1" applyAlignment="1">
      <alignment horizontal="left" vertical="center" wrapText="1"/>
    </xf>
    <xf numFmtId="1" fontId="13" fillId="0" borderId="9" xfId="7" quotePrefix="1" applyNumberFormat="1" applyFont="1" applyBorder="1" applyAlignment="1">
      <alignment horizontal="left" wrapText="1"/>
    </xf>
    <xf numFmtId="1" fontId="0" fillId="0" borderId="9" xfId="0" quotePrefix="1" applyNumberFormat="1" applyBorder="1" applyAlignment="1">
      <alignment horizontal="left" vertical="center"/>
    </xf>
    <xf numFmtId="0" fontId="0" fillId="0" borderId="9" xfId="0" applyBorder="1"/>
    <xf numFmtId="44" fontId="0" fillId="0" borderId="9" xfId="0" applyNumberFormat="1" applyBorder="1"/>
    <xf numFmtId="165" fontId="0" fillId="0" borderId="9" xfId="1" applyNumberFormat="1" applyFont="1" applyBorder="1"/>
    <xf numFmtId="0" fontId="0" fillId="0" borderId="26" xfId="0" applyBorder="1" applyAlignment="1">
      <alignment horizontal="center"/>
    </xf>
    <xf numFmtId="0" fontId="0" fillId="0" borderId="26" xfId="0" applyBorder="1"/>
    <xf numFmtId="0" fontId="6" fillId="0" borderId="26" xfId="0" applyFont="1" applyBorder="1" applyAlignment="1">
      <alignment horizontal="center"/>
    </xf>
    <xf numFmtId="9" fontId="0" fillId="0" borderId="26" xfId="1" applyFont="1" applyBorder="1"/>
    <xf numFmtId="44" fontId="0" fillId="0" borderId="26" xfId="5" applyFont="1" applyBorder="1"/>
    <xf numFmtId="0" fontId="0" fillId="0" borderId="27" xfId="0" applyBorder="1" applyAlignment="1">
      <alignment horizontal="center"/>
    </xf>
    <xf numFmtId="166" fontId="0" fillId="0" borderId="9" xfId="0" applyNumberForma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9" fillId="0" borderId="9" xfId="0" applyFont="1" applyBorder="1"/>
    <xf numFmtId="9" fontId="0" fillId="0" borderId="9" xfId="1" applyFont="1" applyBorder="1"/>
    <xf numFmtId="166" fontId="0" fillId="0" borderId="10" xfId="0" applyNumberFormat="1" applyBorder="1" applyAlignment="1">
      <alignment horizontal="center" vertical="center"/>
    </xf>
    <xf numFmtId="0" fontId="0" fillId="0" borderId="10" xfId="0" applyBorder="1"/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9" fontId="7" fillId="0" borderId="0" xfId="1" applyFont="1" applyAlignment="1">
      <alignment horizontal="right" vertical="center"/>
    </xf>
    <xf numFmtId="44" fontId="0" fillId="0" borderId="0" xfId="5" applyFont="1" applyAlignment="1">
      <alignment vertical="center"/>
    </xf>
    <xf numFmtId="164" fontId="4" fillId="0" borderId="0" xfId="0" applyNumberFormat="1" applyFont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1" fontId="4" fillId="2" borderId="19" xfId="1" applyNumberFormat="1" applyFont="1" applyFill="1" applyBorder="1" applyAlignment="1" applyProtection="1">
      <alignment horizontal="center" vertical="center"/>
    </xf>
    <xf numFmtId="1" fontId="4" fillId="2" borderId="10" xfId="1" applyNumberFormat="1" applyFont="1" applyFill="1" applyBorder="1" applyAlignment="1" applyProtection="1">
      <alignment horizontal="center" vertical="center"/>
    </xf>
    <xf numFmtId="164" fontId="4" fillId="2" borderId="19" xfId="0" applyNumberFormat="1" applyFont="1" applyFill="1" applyBorder="1" applyAlignment="1">
      <alignment horizontal="center" vertical="center"/>
    </xf>
    <xf numFmtId="164" fontId="4" fillId="2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vertical="top" wrapText="1"/>
    </xf>
    <xf numFmtId="0" fontId="0" fillId="0" borderId="15" xfId="0" applyBorder="1" applyAlignment="1">
      <alignment vertical="top" wrapText="1"/>
    </xf>
    <xf numFmtId="0" fontId="0" fillId="0" borderId="14" xfId="0" applyBorder="1" applyAlignment="1">
      <alignment horizontal="left" vertical="top" wrapText="1" indent="1"/>
    </xf>
    <xf numFmtId="0" fontId="0" fillId="0" borderId="0" xfId="0" applyAlignment="1">
      <alignment horizontal="left" vertical="top" wrapText="1" indent="1"/>
    </xf>
    <xf numFmtId="0" fontId="0" fillId="0" borderId="15" xfId="0" applyBorder="1" applyAlignment="1">
      <alignment horizontal="left" vertical="top" wrapText="1" indent="1"/>
    </xf>
    <xf numFmtId="0" fontId="0" fillId="0" borderId="14" xfId="0" applyBorder="1" applyAlignment="1">
      <alignment horizontal="left" wrapText="1" indent="2"/>
    </xf>
    <xf numFmtId="0" fontId="0" fillId="0" borderId="0" xfId="0" applyAlignment="1">
      <alignment horizontal="left" wrapText="1" indent="2"/>
    </xf>
    <xf numFmtId="0" fontId="0" fillId="0" borderId="15" xfId="0" applyBorder="1" applyAlignment="1">
      <alignment horizontal="left" wrapText="1" indent="2"/>
    </xf>
    <xf numFmtId="9" fontId="0" fillId="0" borderId="0" xfId="0" applyNumberFormat="1" applyAlignment="1">
      <alignment horizontal="left"/>
    </xf>
    <xf numFmtId="9" fontId="0" fillId="0" borderId="15" xfId="0" applyNumberFormat="1" applyBorder="1" applyAlignment="1">
      <alignment horizontal="left"/>
    </xf>
    <xf numFmtId="0" fontId="12" fillId="0" borderId="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14" fontId="0" fillId="0" borderId="9" xfId="0" applyNumberFormat="1" applyBorder="1" applyAlignment="1">
      <alignment horizontal="center" vertical="center"/>
    </xf>
    <xf numFmtId="14" fontId="0" fillId="3" borderId="9" xfId="0" applyNumberFormat="1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7" xfId="0" applyBorder="1" applyAlignment="1">
      <alignment vertical="top" wrapText="1"/>
    </xf>
    <xf numFmtId="0" fontId="7" fillId="0" borderId="0" xfId="0" applyFont="1" applyAlignment="1">
      <alignment vertical="top" wrapText="1"/>
    </xf>
    <xf numFmtId="0" fontId="7" fillId="0" borderId="0" xfId="0" applyFont="1" applyAlignment="1">
      <alignment vertical="top"/>
    </xf>
    <xf numFmtId="0" fontId="7" fillId="0" borderId="15" xfId="0" applyFont="1" applyBorder="1" applyAlignment="1">
      <alignment vertical="top"/>
    </xf>
    <xf numFmtId="0" fontId="7" fillId="0" borderId="7" xfId="0" applyFont="1" applyBorder="1" applyAlignment="1">
      <alignment vertical="top"/>
    </xf>
    <xf numFmtId="0" fontId="7" fillId="0" borderId="17" xfId="0" applyFont="1" applyBorder="1" applyAlignment="1">
      <alignment vertical="top"/>
    </xf>
    <xf numFmtId="0" fontId="7" fillId="0" borderId="15" xfId="0" applyFont="1" applyBorder="1" applyAlignment="1">
      <alignment vertical="top" wrapText="1"/>
    </xf>
    <xf numFmtId="0" fontId="7" fillId="0" borderId="7" xfId="0" applyFont="1" applyBorder="1" applyAlignment="1">
      <alignment vertical="top" wrapText="1"/>
    </xf>
    <xf numFmtId="0" fontId="7" fillId="0" borderId="17" xfId="0" applyFont="1" applyBorder="1" applyAlignment="1">
      <alignment vertical="top" wrapText="1"/>
    </xf>
    <xf numFmtId="0" fontId="0" fillId="0" borderId="14" xfId="0" applyBorder="1" applyAlignment="1">
      <alignment horizontal="left" vertical="top" wrapText="1" indent="2"/>
    </xf>
    <xf numFmtId="0" fontId="0" fillId="0" borderId="0" xfId="0" applyAlignment="1">
      <alignment horizontal="left" vertical="top" wrapText="1" indent="2"/>
    </xf>
    <xf numFmtId="0" fontId="0" fillId="0" borderId="16" xfId="0" applyBorder="1" applyAlignment="1">
      <alignment horizontal="left" vertical="top" wrapText="1" indent="2"/>
    </xf>
    <xf numFmtId="0" fontId="0" fillId="0" borderId="7" xfId="0" applyBorder="1" applyAlignment="1">
      <alignment horizontal="left" vertical="top" wrapText="1" indent="2"/>
    </xf>
    <xf numFmtId="1" fontId="0" fillId="0" borderId="1" xfId="0" applyNumberFormat="1" applyBorder="1" applyAlignment="1">
      <alignment horizontal="center"/>
    </xf>
    <xf numFmtId="0" fontId="16" fillId="0" borderId="26" xfId="0" applyFont="1" applyBorder="1"/>
    <xf numFmtId="164" fontId="0" fillId="0" borderId="26" xfId="0" applyNumberFormat="1" applyBorder="1" applyAlignment="1">
      <alignment horizontal="center"/>
    </xf>
    <xf numFmtId="0" fontId="0" fillId="0" borderId="2" xfId="0" applyBorder="1" applyAlignment="1">
      <alignment wrapText="1"/>
    </xf>
    <xf numFmtId="0" fontId="18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 wrapText="1"/>
    </xf>
    <xf numFmtId="1" fontId="0" fillId="5" borderId="3" xfId="0" applyNumberFormat="1" applyFill="1" applyBorder="1" applyAlignment="1">
      <alignment vertical="center"/>
    </xf>
    <xf numFmtId="0" fontId="0" fillId="0" borderId="4" xfId="0" applyBorder="1" applyAlignment="1">
      <alignment vertical="center" wrapText="1"/>
    </xf>
    <xf numFmtId="1" fontId="6" fillId="5" borderId="3" xfId="0" applyNumberFormat="1" applyFont="1" applyFill="1" applyBorder="1" applyAlignment="1">
      <alignment horizontal="right" vertical="center"/>
    </xf>
    <xf numFmtId="0" fontId="0" fillId="5" borderId="9" xfId="0" applyFill="1" applyBorder="1" applyAlignment="1">
      <alignment vertical="center"/>
    </xf>
    <xf numFmtId="164" fontId="0" fillId="0" borderId="0" xfId="0" applyNumberFormat="1" applyAlignment="1">
      <alignment horizontal="center"/>
    </xf>
    <xf numFmtId="1" fontId="0" fillId="5" borderId="3" xfId="0" applyNumberFormat="1" applyFill="1" applyBorder="1" applyAlignment="1">
      <alignment horizontal="center"/>
    </xf>
    <xf numFmtId="0" fontId="0" fillId="5" borderId="9" xfId="0" applyFill="1" applyBorder="1"/>
    <xf numFmtId="0" fontId="0" fillId="0" borderId="4" xfId="0" applyBorder="1" applyAlignment="1">
      <alignment wrapText="1"/>
    </xf>
    <xf numFmtId="1" fontId="0" fillId="5" borderId="5" xfId="0" applyNumberFormat="1" applyFill="1" applyBorder="1" applyAlignment="1">
      <alignment horizontal="center"/>
    </xf>
    <xf numFmtId="0" fontId="2" fillId="5" borderId="28" xfId="0" applyFont="1" applyFill="1" applyBorder="1" applyAlignment="1">
      <alignment horizontal="right"/>
    </xf>
    <xf numFmtId="0" fontId="0" fillId="5" borderId="28" xfId="0" applyFill="1" applyBorder="1" applyAlignment="1">
      <alignment horizontal="center"/>
    </xf>
    <xf numFmtId="164" fontId="0" fillId="5" borderId="28" xfId="0" applyNumberFormat="1" applyFill="1" applyBorder="1" applyAlignment="1">
      <alignment horizontal="center"/>
    </xf>
    <xf numFmtId="0" fontId="24" fillId="5" borderId="28" xfId="0" applyFont="1" applyFill="1" applyBorder="1" applyAlignment="1">
      <alignment horizontal="center"/>
    </xf>
    <xf numFmtId="0" fontId="0" fillId="0" borderId="6" xfId="0" applyBorder="1" applyAlignment="1">
      <alignment wrapText="1"/>
    </xf>
    <xf numFmtId="0" fontId="2" fillId="4" borderId="10" xfId="0" applyFont="1" applyFill="1" applyBorder="1" applyAlignment="1">
      <alignment horizontal="center" wrapText="1"/>
    </xf>
    <xf numFmtId="164" fontId="2" fillId="6" borderId="10" xfId="0" applyNumberFormat="1" applyFont="1" applyFill="1" applyBorder="1" applyAlignment="1">
      <alignment horizontal="center" wrapText="1"/>
    </xf>
    <xf numFmtId="1" fontId="2" fillId="7" borderId="10" xfId="0" applyNumberFormat="1" applyFont="1" applyFill="1" applyBorder="1" applyAlignment="1">
      <alignment horizontal="center" wrapText="1"/>
    </xf>
    <xf numFmtId="14" fontId="2" fillId="4" borderId="10" xfId="0" applyNumberFormat="1" applyFont="1" applyFill="1" applyBorder="1" applyAlignment="1">
      <alignment horizontal="center" wrapText="1"/>
    </xf>
    <xf numFmtId="164" fontId="2" fillId="8" borderId="10" xfId="0" applyNumberFormat="1" applyFont="1" applyFill="1" applyBorder="1" applyAlignment="1">
      <alignment horizontal="center" wrapText="1"/>
    </xf>
    <xf numFmtId="2" fontId="0" fillId="9" borderId="9" xfId="0" applyNumberFormat="1" applyFill="1" applyBorder="1" applyAlignment="1">
      <alignment horizontal="center"/>
    </xf>
    <xf numFmtId="0" fontId="2" fillId="9" borderId="9" xfId="0" applyFont="1" applyFill="1" applyBorder="1" applyAlignment="1">
      <alignment horizontal="center"/>
    </xf>
    <xf numFmtId="0" fontId="0" fillId="9" borderId="9" xfId="0" applyFill="1" applyBorder="1" applyAlignment="1">
      <alignment horizontal="center"/>
    </xf>
    <xf numFmtId="164" fontId="0" fillId="9" borderId="9" xfId="0" applyNumberFormat="1" applyFill="1" applyBorder="1" applyAlignment="1">
      <alignment horizontal="center"/>
    </xf>
    <xf numFmtId="164" fontId="0" fillId="9" borderId="9" xfId="0" applyNumberFormat="1" applyFill="1" applyBorder="1" applyAlignment="1">
      <alignment horizontal="center" wrapText="1"/>
    </xf>
    <xf numFmtId="0" fontId="0" fillId="9" borderId="9" xfId="0" applyFill="1" applyBorder="1" applyAlignment="1">
      <alignment horizontal="center" wrapText="1"/>
    </xf>
    <xf numFmtId="14" fontId="0" fillId="9" borderId="9" xfId="0" applyNumberFormat="1" applyFill="1" applyBorder="1" applyAlignment="1">
      <alignment horizontal="center"/>
    </xf>
    <xf numFmtId="0" fontId="0" fillId="0" borderId="9" xfId="0" applyBorder="1" applyAlignment="1">
      <alignment horizontal="center" wrapText="1"/>
    </xf>
    <xf numFmtId="164" fontId="0" fillId="0" borderId="9" xfId="0" applyNumberFormat="1" applyBorder="1" applyAlignment="1">
      <alignment horizontal="center"/>
    </xf>
    <xf numFmtId="9" fontId="0" fillId="0" borderId="9" xfId="0" applyNumberFormat="1" applyBorder="1" applyAlignment="1">
      <alignment horizontal="center" wrapText="1"/>
    </xf>
    <xf numFmtId="9" fontId="13" fillId="0" borderId="9" xfId="1" applyFont="1" applyBorder="1" applyAlignment="1">
      <alignment horizontal="center" vertical="center" wrapText="1"/>
    </xf>
    <xf numFmtId="167" fontId="13" fillId="0" borderId="9" xfId="0" applyNumberFormat="1" applyFont="1" applyBorder="1" applyAlignment="1">
      <alignment horizontal="center" vertical="center"/>
    </xf>
    <xf numFmtId="49" fontId="0" fillId="0" borderId="29" xfId="0" applyNumberFormat="1" applyBorder="1" applyAlignment="1" applyProtection="1">
      <alignment horizontal="center" vertical="center" wrapText="1"/>
      <protection locked="0"/>
    </xf>
    <xf numFmtId="49" fontId="0" fillId="0" borderId="30" xfId="0" applyNumberFormat="1" applyBorder="1" applyAlignment="1" applyProtection="1">
      <alignment horizontal="left" vertical="center" wrapText="1"/>
      <protection locked="0"/>
    </xf>
    <xf numFmtId="164" fontId="0" fillId="0" borderId="31" xfId="0" applyNumberFormat="1" applyBorder="1" applyAlignment="1" applyProtection="1">
      <alignment horizontal="center" vertical="center" wrapText="1"/>
      <protection locked="0"/>
    </xf>
    <xf numFmtId="49" fontId="0" fillId="0" borderId="32" xfId="0" applyNumberFormat="1" applyBorder="1" applyAlignment="1" applyProtection="1">
      <alignment horizontal="center" vertical="center" wrapText="1"/>
      <protection locked="0"/>
    </xf>
    <xf numFmtId="49" fontId="0" fillId="0" borderId="33" xfId="0" applyNumberFormat="1" applyBorder="1" applyAlignment="1" applyProtection="1">
      <alignment horizontal="left" vertical="center" wrapText="1"/>
      <protection locked="0"/>
    </xf>
    <xf numFmtId="164" fontId="0" fillId="0" borderId="34" xfId="0" applyNumberFormat="1" applyBorder="1" applyAlignment="1" applyProtection="1">
      <alignment horizontal="center" vertical="center" wrapText="1"/>
      <protection locked="0"/>
    </xf>
    <xf numFmtId="2" fontId="0" fillId="0" borderId="9" xfId="0" applyNumberFormat="1" applyBorder="1" applyAlignment="1">
      <alignment horizontal="center"/>
    </xf>
    <xf numFmtId="0" fontId="0" fillId="0" borderId="9" xfId="0" applyBorder="1" applyAlignment="1">
      <alignment wrapText="1"/>
    </xf>
    <xf numFmtId="2" fontId="2" fillId="9" borderId="9" xfId="0" applyNumberFormat="1" applyFont="1" applyFill="1" applyBorder="1" applyAlignment="1">
      <alignment horizontal="center"/>
    </xf>
    <xf numFmtId="0" fontId="2" fillId="9" borderId="9" xfId="0" applyFont="1" applyFill="1" applyBorder="1" applyAlignment="1">
      <alignment horizontal="center" wrapText="1"/>
    </xf>
    <xf numFmtId="164" fontId="2" fillId="9" borderId="9" xfId="0" applyNumberFormat="1" applyFont="1" applyFill="1" applyBorder="1" applyAlignment="1">
      <alignment horizontal="center"/>
    </xf>
    <xf numFmtId="9" fontId="2" fillId="9" borderId="9" xfId="0" applyNumberFormat="1" applyFont="1" applyFill="1" applyBorder="1" applyAlignment="1">
      <alignment horizontal="center" wrapText="1"/>
    </xf>
    <xf numFmtId="9" fontId="27" fillId="9" borderId="9" xfId="1" applyFont="1" applyFill="1" applyBorder="1" applyAlignment="1">
      <alignment horizontal="center" vertical="center" wrapText="1"/>
    </xf>
    <xf numFmtId="167" fontId="27" fillId="9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9" fontId="0" fillId="9" borderId="9" xfId="0" applyNumberFormat="1" applyFill="1" applyBorder="1" applyAlignment="1">
      <alignment horizontal="center" wrapText="1"/>
    </xf>
    <xf numFmtId="9" fontId="13" fillId="9" borderId="9" xfId="1" applyFont="1" applyFill="1" applyBorder="1" applyAlignment="1">
      <alignment horizontal="center" vertical="center" wrapText="1"/>
    </xf>
    <xf numFmtId="167" fontId="13" fillId="9" borderId="9" xfId="0" applyNumberFormat="1" applyFont="1" applyFill="1" applyBorder="1" applyAlignment="1">
      <alignment horizontal="center" vertical="center"/>
    </xf>
    <xf numFmtId="9" fontId="28" fillId="0" borderId="9" xfId="1" applyFont="1" applyBorder="1" applyAlignment="1">
      <alignment horizontal="center" vertical="center" wrapText="1"/>
    </xf>
    <xf numFmtId="0" fontId="0" fillId="10" borderId="9" xfId="0" applyFill="1" applyBorder="1"/>
    <xf numFmtId="0" fontId="2" fillId="10" borderId="9" xfId="0" applyFont="1" applyFill="1" applyBorder="1" applyAlignment="1">
      <alignment horizontal="center"/>
    </xf>
    <xf numFmtId="0" fontId="0" fillId="10" borderId="9" xfId="0" applyFill="1" applyBorder="1" applyAlignment="1">
      <alignment horizontal="center"/>
    </xf>
    <xf numFmtId="164" fontId="0" fillId="10" borderId="9" xfId="0" applyNumberFormat="1" applyFill="1" applyBorder="1" applyAlignment="1">
      <alignment horizontal="center"/>
    </xf>
    <xf numFmtId="164" fontId="0" fillId="10" borderId="9" xfId="0" applyNumberFormat="1" applyFill="1" applyBorder="1" applyAlignment="1">
      <alignment horizontal="center" wrapText="1"/>
    </xf>
    <xf numFmtId="0" fontId="0" fillId="0" borderId="10" xfId="0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0" fontId="0" fillId="0" borderId="10" xfId="0" applyBorder="1" applyAlignment="1">
      <alignment wrapText="1"/>
    </xf>
    <xf numFmtId="0" fontId="5" fillId="5" borderId="0" xfId="0" applyFont="1" applyFill="1" applyBorder="1" applyAlignment="1">
      <alignment horizontal="left" vertical="center"/>
    </xf>
    <xf numFmtId="1" fontId="19" fillId="5" borderId="0" xfId="0" applyNumberFormat="1" applyFont="1" applyFill="1" applyBorder="1" applyAlignment="1">
      <alignment horizontal="left" vertical="center"/>
    </xf>
    <xf numFmtId="0" fontId="5" fillId="5" borderId="0" xfId="0" applyFont="1" applyFill="1" applyBorder="1" applyAlignment="1">
      <alignment horizontal="center" vertical="center"/>
    </xf>
    <xf numFmtId="164" fontId="5" fillId="5" borderId="0" xfId="0" applyNumberFormat="1" applyFont="1" applyFill="1" applyBorder="1" applyAlignment="1">
      <alignment horizontal="center" vertical="center"/>
    </xf>
    <xf numFmtId="0" fontId="0" fillId="5" borderId="0" xfId="0" applyFill="1" applyBorder="1" applyAlignment="1">
      <alignment vertical="center"/>
    </xf>
    <xf numFmtId="0" fontId="0" fillId="5" borderId="0" xfId="0" applyFill="1" applyBorder="1" applyAlignment="1">
      <alignment vertical="center"/>
    </xf>
    <xf numFmtId="0" fontId="0" fillId="5" borderId="0" xfId="0" applyFill="1" applyBorder="1" applyAlignment="1">
      <alignment horizontal="center" vertical="center"/>
    </xf>
    <xf numFmtId="164" fontId="0" fillId="5" borderId="0" xfId="0" applyNumberFormat="1" applyFill="1" applyBorder="1" applyAlignment="1">
      <alignment horizontal="center" vertical="center"/>
    </xf>
    <xf numFmtId="0" fontId="6" fillId="5" borderId="0" xfId="0" applyFont="1" applyFill="1" applyBorder="1" applyAlignment="1">
      <alignment horizontal="right" vertical="center"/>
    </xf>
    <xf numFmtId="1" fontId="6" fillId="5" borderId="0" xfId="0" applyNumberFormat="1" applyFont="1" applyFill="1" applyBorder="1" applyAlignment="1">
      <alignment horizontal="left" vertical="center" wrapText="1"/>
    </xf>
    <xf numFmtId="164" fontId="22" fillId="5" borderId="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2" fillId="5" borderId="0" xfId="0" applyFont="1" applyFill="1" applyBorder="1" applyAlignment="1">
      <alignment horizontal="right"/>
    </xf>
    <xf numFmtId="0" fontId="0" fillId="5" borderId="0" xfId="0" applyFill="1" applyBorder="1" applyAlignment="1">
      <alignment horizontal="center"/>
    </xf>
    <xf numFmtId="164" fontId="0" fillId="5" borderId="0" xfId="0" applyNumberFormat="1" applyFill="1" applyBorder="1" applyAlignment="1">
      <alignment horizontal="center"/>
    </xf>
    <xf numFmtId="0" fontId="23" fillId="5" borderId="0" xfId="0" applyFont="1" applyFill="1" applyBorder="1" applyAlignment="1">
      <alignment horizontal="center" vertical="center"/>
    </xf>
    <xf numFmtId="1" fontId="0" fillId="4" borderId="35" xfId="0" applyNumberFormat="1" applyFill="1" applyBorder="1" applyAlignment="1">
      <alignment horizontal="center" wrapText="1"/>
    </xf>
    <xf numFmtId="164" fontId="2" fillId="9" borderId="36" xfId="0" applyNumberFormat="1" applyFont="1" applyFill="1" applyBorder="1" applyAlignment="1">
      <alignment horizontal="center" wrapText="1"/>
    </xf>
    <xf numFmtId="1" fontId="0" fillId="9" borderId="25" xfId="0" applyNumberFormat="1" applyFill="1" applyBorder="1" applyAlignment="1">
      <alignment horizontal="center"/>
    </xf>
    <xf numFmtId="0" fontId="0" fillId="9" borderId="37" xfId="0" applyFill="1" applyBorder="1" applyAlignment="1">
      <alignment horizontal="center" wrapText="1"/>
    </xf>
    <xf numFmtId="1" fontId="0" fillId="0" borderId="25" xfId="0" applyNumberFormat="1" applyBorder="1" applyAlignment="1">
      <alignment horizontal="center"/>
    </xf>
    <xf numFmtId="0" fontId="13" fillId="0" borderId="37" xfId="0" applyFont="1" applyBorder="1" applyAlignment="1">
      <alignment horizontal="left" vertical="center" wrapText="1"/>
    </xf>
    <xf numFmtId="0" fontId="13" fillId="0" borderId="37" xfId="8" applyFont="1" applyBorder="1" applyAlignment="1">
      <alignment wrapText="1"/>
    </xf>
    <xf numFmtId="0" fontId="26" fillId="0" borderId="37" xfId="8" applyFont="1" applyBorder="1" applyAlignment="1">
      <alignment wrapText="1"/>
    </xf>
    <xf numFmtId="0" fontId="3" fillId="0" borderId="36" xfId="0" applyFont="1" applyBorder="1" applyAlignment="1">
      <alignment wrapText="1"/>
    </xf>
    <xf numFmtId="1" fontId="2" fillId="9" borderId="25" xfId="0" applyNumberFormat="1" applyFont="1" applyFill="1" applyBorder="1" applyAlignment="1">
      <alignment horizontal="center"/>
    </xf>
    <xf numFmtId="0" fontId="6" fillId="9" borderId="36" xfId="0" applyFont="1" applyFill="1" applyBorder="1" applyAlignment="1">
      <alignment horizontal="center" wrapText="1"/>
    </xf>
    <xf numFmtId="0" fontId="3" fillId="9" borderId="36" xfId="0" applyFont="1" applyFill="1" applyBorder="1" applyAlignment="1">
      <alignment wrapText="1"/>
    </xf>
    <xf numFmtId="1" fontId="0" fillId="10" borderId="25" xfId="0" applyNumberFormat="1" applyFill="1" applyBorder="1" applyAlignment="1">
      <alignment horizontal="center"/>
    </xf>
    <xf numFmtId="0" fontId="0" fillId="10" borderId="37" xfId="0" applyFill="1" applyBorder="1" applyAlignment="1">
      <alignment wrapText="1"/>
    </xf>
    <xf numFmtId="0" fontId="0" fillId="0" borderId="37" xfId="0" applyBorder="1" applyAlignment="1">
      <alignment wrapText="1"/>
    </xf>
    <xf numFmtId="1" fontId="0" fillId="0" borderId="38" xfId="0" applyNumberFormat="1" applyBorder="1" applyAlignment="1">
      <alignment horizontal="center"/>
    </xf>
    <xf numFmtId="0" fontId="0" fillId="0" borderId="39" xfId="0" applyBorder="1"/>
    <xf numFmtId="0" fontId="0" fillId="0" borderId="39" xfId="0" applyBorder="1" applyAlignment="1">
      <alignment horizontal="center"/>
    </xf>
    <xf numFmtId="164" fontId="0" fillId="0" borderId="39" xfId="0" applyNumberFormat="1" applyBorder="1" applyAlignment="1">
      <alignment horizontal="center"/>
    </xf>
    <xf numFmtId="0" fontId="0" fillId="0" borderId="40" xfId="0" applyBorder="1" applyAlignment="1">
      <alignment wrapText="1"/>
    </xf>
  </cellXfs>
  <cellStyles count="9">
    <cellStyle name="Currency" xfId="5" builtinId="4"/>
    <cellStyle name="Currency 2" xfId="3" xr:uid="{F6C3EE29-008F-4AAB-B316-D1F217A5BA85}"/>
    <cellStyle name="Hyperlink" xfId="8" builtinId="8"/>
    <cellStyle name="Hyperlink 2" xfId="4" xr:uid="{3960C80F-D485-4EB4-A646-BD10428DC970}"/>
    <cellStyle name="Normal" xfId="0" builtinId="0"/>
    <cellStyle name="Normal 4 2" xfId="7" xr:uid="{7507BEC7-334B-4142-991E-512432BA6E47}"/>
    <cellStyle name="Normal 9" xfId="6" xr:uid="{B821782C-835D-4C27-BBA6-187F79ECA293}"/>
    <cellStyle name="Percent" xfId="1" builtinId="5"/>
    <cellStyle name="Percent 2" xfId="2" xr:uid="{0592DC13-6FB0-402A-A06C-3722BF7096B2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4ADB2.BA667DD0" TargetMode="External"/><Relationship Id="rId1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916765</xdr:colOff>
      <xdr:row>0</xdr:row>
      <xdr:rowOff>0</xdr:rowOff>
    </xdr:from>
    <xdr:to>
      <xdr:col>5</xdr:col>
      <xdr:colOff>461562</xdr:colOff>
      <xdr:row>1</xdr:row>
      <xdr:rowOff>105896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91DA65-5D36-274E-50C3-755238C29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0783" y="0"/>
          <a:ext cx="1313725" cy="3525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533400</xdr:colOff>
      <xdr:row>53</xdr:row>
      <xdr:rowOff>149678</xdr:rowOff>
    </xdr:to>
    <xdr:pic>
      <xdr:nvPicPr>
        <xdr:cNvPr id="4" name="Picture 3" descr="A screenshot of a product catalog&#10;&#10;Description automatically generated with medium confidence">
          <a:extLst>
            <a:ext uri="{FF2B5EF4-FFF2-40B4-BE49-F238E27FC236}">
              <a16:creationId xmlns:a16="http://schemas.microsoft.com/office/drawing/2014/main" id="{4D691E78-6991-56E7-3DC5-EF3B966D1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7772400" cy="100556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50085</xdr:rowOff>
    </xdr:from>
    <xdr:to>
      <xdr:col>12</xdr:col>
      <xdr:colOff>533400</xdr:colOff>
      <xdr:row>107</xdr:row>
      <xdr:rowOff>6457</xdr:rowOff>
    </xdr:to>
    <xdr:pic>
      <xdr:nvPicPr>
        <xdr:cNvPr id="6" name="Picture 5" descr="A close-up of a list of pens&#10;&#10;Description automatically generated">
          <a:extLst>
            <a:ext uri="{FF2B5EF4-FFF2-40B4-BE49-F238E27FC236}">
              <a16:creationId xmlns:a16="http://schemas.microsoft.com/office/drawing/2014/main" id="{C2E83029-0372-5237-23DB-D51331297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92198"/>
          <a:ext cx="7858259" cy="991066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908260</xdr:colOff>
      <xdr:row>0</xdr:row>
      <xdr:rowOff>0</xdr:rowOff>
    </xdr:from>
    <xdr:to>
      <xdr:col>5</xdr:col>
      <xdr:colOff>521091</xdr:colOff>
      <xdr:row>1</xdr:row>
      <xdr:rowOff>105896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DE3879-63D8-41AD-AAD5-537F8C1F3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9710" y="0"/>
          <a:ext cx="1308281" cy="35354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0</xdr:row>
      <xdr:rowOff>34924</xdr:rowOff>
    </xdr:from>
    <xdr:to>
      <xdr:col>2</xdr:col>
      <xdr:colOff>990600</xdr:colOff>
      <xdr:row>0</xdr:row>
      <xdr:rowOff>428625</xdr:rowOff>
    </xdr:to>
    <xdr:pic>
      <xdr:nvPicPr>
        <xdr:cNvPr id="2" name="Picture 1" descr="Description: HCP_CPD_Umbrella_logo4sig">
          <a:extLst>
            <a:ext uri="{FF2B5EF4-FFF2-40B4-BE49-F238E27FC236}">
              <a16:creationId xmlns:a16="http://schemas.microsoft.com/office/drawing/2014/main" id="{2881D1DF-1322-49FA-AC22-8D482CEA82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726" y="34924"/>
          <a:ext cx="2295524" cy="39370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908260</xdr:colOff>
      <xdr:row>0</xdr:row>
      <xdr:rowOff>0</xdr:rowOff>
    </xdr:from>
    <xdr:to>
      <xdr:col>5</xdr:col>
      <xdr:colOff>521091</xdr:colOff>
      <xdr:row>1</xdr:row>
      <xdr:rowOff>105896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B92F2-87FC-482D-9792-B7533CA8B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7360" y="0"/>
          <a:ext cx="1308281" cy="35354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916765</xdr:colOff>
      <xdr:row>0</xdr:row>
      <xdr:rowOff>0</xdr:rowOff>
    </xdr:from>
    <xdr:to>
      <xdr:col>5</xdr:col>
      <xdr:colOff>529598</xdr:colOff>
      <xdr:row>1</xdr:row>
      <xdr:rowOff>105896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677F24-F74B-466B-BDEB-30D1BBCEC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4865" y="0"/>
          <a:ext cx="1308282" cy="35354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908260</xdr:colOff>
      <xdr:row>0</xdr:row>
      <xdr:rowOff>0</xdr:rowOff>
    </xdr:from>
    <xdr:to>
      <xdr:col>5</xdr:col>
      <xdr:colOff>521091</xdr:colOff>
      <xdr:row>1</xdr:row>
      <xdr:rowOff>105896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B51A68-8EC6-483E-88E4-01C3E7BE2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7360" y="0"/>
          <a:ext cx="1308281" cy="35354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908260</xdr:colOff>
      <xdr:row>0</xdr:row>
      <xdr:rowOff>0</xdr:rowOff>
    </xdr:from>
    <xdr:to>
      <xdr:col>5</xdr:col>
      <xdr:colOff>521091</xdr:colOff>
      <xdr:row>1</xdr:row>
      <xdr:rowOff>105896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F20140-1A57-4411-8D4D-9F2D4CA55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7360" y="0"/>
          <a:ext cx="1308281" cy="35354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916765</xdr:colOff>
      <xdr:row>0</xdr:row>
      <xdr:rowOff>0</xdr:rowOff>
    </xdr:from>
    <xdr:to>
      <xdr:col>5</xdr:col>
      <xdr:colOff>529598</xdr:colOff>
      <xdr:row>1</xdr:row>
      <xdr:rowOff>105896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95A6F2-2C6B-4376-90FD-738988ED0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6315" y="0"/>
          <a:ext cx="1308283" cy="35354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908260</xdr:colOff>
      <xdr:row>0</xdr:row>
      <xdr:rowOff>0</xdr:rowOff>
    </xdr:from>
    <xdr:to>
      <xdr:col>5</xdr:col>
      <xdr:colOff>521091</xdr:colOff>
      <xdr:row>1</xdr:row>
      <xdr:rowOff>105896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701C85-CD75-4DBF-9F60-F80E4900E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7360" y="0"/>
          <a:ext cx="1308281" cy="35354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1905</xdr:colOff>
      <xdr:row>4</xdr:row>
      <xdr:rowOff>123825</xdr:rowOff>
    </xdr:to>
    <xdr:pic>
      <xdr:nvPicPr>
        <xdr:cNvPr id="2" name="Picture 13" descr="cid:image001.jpg@01D492E9.021AC0D0">
          <a:extLst>
            <a:ext uri="{FF2B5EF4-FFF2-40B4-BE49-F238E27FC236}">
              <a16:creationId xmlns:a16="http://schemas.microsoft.com/office/drawing/2014/main" id="{04E467ED-C49A-47D0-A019-1DE58FCD6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158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897466</xdr:colOff>
      <xdr:row>2</xdr:row>
      <xdr:rowOff>76199</xdr:rowOff>
    </xdr:from>
    <xdr:ext cx="6714067" cy="130492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76E23B5-839F-4B14-A818-512ED2F42943}"/>
            </a:ext>
          </a:extLst>
        </xdr:cNvPr>
        <xdr:cNvSpPr txBox="1"/>
      </xdr:nvSpPr>
      <xdr:spPr>
        <a:xfrm>
          <a:off x="5602816" y="704849"/>
          <a:ext cx="6714067" cy="13049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Notes:  </a:t>
          </a: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Orders with 50+ units to qualify for free-freight and 60-day billing.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Discounts for New Releases: 1-2 copies = 50%; 3-5 = 52%; 6+ = 55%.  You may add additional products of your choice to the bottom of this form and they will receive 48% and ship free-freight .  Items with a discount of 70% or greater are non-returnable. 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Prices are subject to Change and Backlist</a:t>
          </a:r>
          <a:r>
            <a:rPr lang="en-US" sz="12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backordered items cancel and are excluded from this promotion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200" b="1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908260</xdr:colOff>
      <xdr:row>0</xdr:row>
      <xdr:rowOff>0</xdr:rowOff>
    </xdr:from>
    <xdr:to>
      <xdr:col>5</xdr:col>
      <xdr:colOff>521091</xdr:colOff>
      <xdr:row>1</xdr:row>
      <xdr:rowOff>105896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519CB5-6687-41F8-9E38-140D485D2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8349" y="0"/>
          <a:ext cx="1313724" cy="3525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908260</xdr:colOff>
      <xdr:row>0</xdr:row>
      <xdr:rowOff>0</xdr:rowOff>
    </xdr:from>
    <xdr:to>
      <xdr:col>5</xdr:col>
      <xdr:colOff>521091</xdr:colOff>
      <xdr:row>1</xdr:row>
      <xdr:rowOff>105896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E95BF2-D96F-4F2F-826D-53E4903ED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7360" y="0"/>
          <a:ext cx="1308281" cy="3535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908260</xdr:colOff>
      <xdr:row>0</xdr:row>
      <xdr:rowOff>0</xdr:rowOff>
    </xdr:from>
    <xdr:to>
      <xdr:col>5</xdr:col>
      <xdr:colOff>521091</xdr:colOff>
      <xdr:row>1</xdr:row>
      <xdr:rowOff>105896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D4E97D-40F3-4139-AE8A-E6738F083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9710" y="0"/>
          <a:ext cx="1308281" cy="3535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908260</xdr:colOff>
      <xdr:row>0</xdr:row>
      <xdr:rowOff>0</xdr:rowOff>
    </xdr:from>
    <xdr:to>
      <xdr:col>5</xdr:col>
      <xdr:colOff>521091</xdr:colOff>
      <xdr:row>1</xdr:row>
      <xdr:rowOff>105896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7D3531-EA7B-4656-93DE-208B0D697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9710" y="0"/>
          <a:ext cx="1308281" cy="3535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908260</xdr:colOff>
      <xdr:row>0</xdr:row>
      <xdr:rowOff>0</xdr:rowOff>
    </xdr:from>
    <xdr:to>
      <xdr:col>5</xdr:col>
      <xdr:colOff>521091</xdr:colOff>
      <xdr:row>1</xdr:row>
      <xdr:rowOff>105896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EB9334-AFBB-4049-AE5C-9C1A7C608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9710" y="0"/>
          <a:ext cx="1308281" cy="3535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427652</xdr:colOff>
      <xdr:row>73</xdr:row>
      <xdr:rowOff>64008</xdr:rowOff>
    </xdr:to>
    <xdr:pic>
      <xdr:nvPicPr>
        <xdr:cNvPr id="3" name="Picture 2" descr="A group of wooden crosses&#10;&#10;Description automatically generated with medium confidence">
          <a:extLst>
            <a:ext uri="{FF2B5EF4-FFF2-40B4-BE49-F238E27FC236}">
              <a16:creationId xmlns:a16="http://schemas.microsoft.com/office/drawing/2014/main" id="{CB4543FB-1C13-178E-BDBC-D7B7BE9D6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37116" cy="142543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916765</xdr:colOff>
      <xdr:row>0</xdr:row>
      <xdr:rowOff>0</xdr:rowOff>
    </xdr:from>
    <xdr:to>
      <xdr:col>5</xdr:col>
      <xdr:colOff>529597</xdr:colOff>
      <xdr:row>1</xdr:row>
      <xdr:rowOff>105896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BEAD25-B42C-4ACF-B240-EDBBEF19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4865" y="0"/>
          <a:ext cx="1308282" cy="35354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916765</xdr:colOff>
      <xdr:row>0</xdr:row>
      <xdr:rowOff>0</xdr:rowOff>
    </xdr:from>
    <xdr:to>
      <xdr:col>5</xdr:col>
      <xdr:colOff>529598</xdr:colOff>
      <xdr:row>1</xdr:row>
      <xdr:rowOff>105896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0771C1-BC8E-4010-B9CD-81ABB37D1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4865" y="0"/>
          <a:ext cx="1308282" cy="35354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916765</xdr:colOff>
      <xdr:row>0</xdr:row>
      <xdr:rowOff>0</xdr:rowOff>
    </xdr:from>
    <xdr:to>
      <xdr:col>5</xdr:col>
      <xdr:colOff>529597</xdr:colOff>
      <xdr:row>1</xdr:row>
      <xdr:rowOff>105896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C7A5ED-1671-458B-B8B1-0A1E237C2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4865" y="0"/>
          <a:ext cx="1308282" cy="3535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D4BFB-0F66-4B05-A13D-4E8AF05BC133}">
  <dimension ref="A1:H24"/>
  <sheetViews>
    <sheetView view="pageBreakPreview" zoomScale="112" zoomScaleNormal="100" zoomScaleSheetLayoutView="112" workbookViewId="0">
      <selection activeCell="F17" sqref="F17"/>
    </sheetView>
  </sheetViews>
  <sheetFormatPr defaultRowHeight="15" x14ac:dyDescent="0.25"/>
  <cols>
    <col min="1" max="1" width="14.7109375" customWidth="1"/>
    <col min="2" max="2" width="27.28515625" bestFit="1" customWidth="1"/>
    <col min="3" max="3" width="15.7109375" style="1" customWidth="1"/>
    <col min="4" max="4" width="13.7109375" customWidth="1"/>
    <col min="5" max="5" width="12.7109375" customWidth="1"/>
    <col min="6" max="6" width="13.7109375" customWidth="1"/>
    <col min="7" max="8" width="15.7109375" customWidth="1"/>
  </cols>
  <sheetData>
    <row r="1" spans="1:8" ht="20.100000000000001" customHeight="1" x14ac:dyDescent="0.35">
      <c r="A1" s="118" t="s">
        <v>36</v>
      </c>
      <c r="B1" s="119"/>
      <c r="H1" s="5" t="s">
        <v>105</v>
      </c>
    </row>
    <row r="2" spans="1:8" ht="20.100000000000001" customHeight="1" x14ac:dyDescent="0.25">
      <c r="A2" s="120"/>
      <c r="B2" s="121"/>
    </row>
    <row r="3" spans="1:8" ht="20.100000000000001" customHeight="1" x14ac:dyDescent="0.25">
      <c r="A3" s="120"/>
      <c r="B3" s="121"/>
      <c r="D3" s="8" t="s">
        <v>14</v>
      </c>
      <c r="E3" s="2"/>
      <c r="F3" s="2"/>
      <c r="G3" s="9" t="s">
        <v>10</v>
      </c>
      <c r="H3" s="2"/>
    </row>
    <row r="4" spans="1:8" ht="20.100000000000001" customHeight="1" x14ac:dyDescent="0.25">
      <c r="A4" s="120"/>
      <c r="B4" s="121"/>
      <c r="D4" s="8" t="s">
        <v>15</v>
      </c>
      <c r="E4" s="3"/>
      <c r="F4" s="3"/>
      <c r="G4" s="9" t="s">
        <v>11</v>
      </c>
      <c r="H4" s="3"/>
    </row>
    <row r="5" spans="1:8" ht="20.100000000000001" customHeight="1" x14ac:dyDescent="0.25">
      <c r="A5" s="120"/>
      <c r="B5" s="121"/>
      <c r="D5" s="8" t="s">
        <v>35</v>
      </c>
      <c r="E5" s="3"/>
      <c r="F5" s="3"/>
      <c r="G5" s="9" t="s">
        <v>12</v>
      </c>
      <c r="H5" s="3"/>
    </row>
    <row r="6" spans="1:8" ht="20.100000000000001" customHeight="1" thickBot="1" x14ac:dyDescent="0.3">
      <c r="A6" s="122"/>
      <c r="B6" s="123"/>
      <c r="D6" s="8" t="s">
        <v>16</v>
      </c>
      <c r="E6" s="3"/>
      <c r="F6" s="3"/>
      <c r="G6" s="9" t="s">
        <v>13</v>
      </c>
      <c r="H6" s="3"/>
    </row>
    <row r="8" spans="1:8" s="7" customFormat="1" ht="22.5" customHeight="1" x14ac:dyDescent="0.25">
      <c r="A8" s="26" t="s">
        <v>19</v>
      </c>
      <c r="B8" s="30"/>
      <c r="C8" s="28"/>
      <c r="D8" s="30"/>
      <c r="E8" s="30"/>
      <c r="F8" s="31"/>
      <c r="G8" s="40" t="s">
        <v>17</v>
      </c>
      <c r="H8" s="40" t="s">
        <v>18</v>
      </c>
    </row>
    <row r="9" spans="1:8" x14ac:dyDescent="0.25">
      <c r="A9" s="32" t="s">
        <v>0</v>
      </c>
      <c r="F9" s="44"/>
      <c r="G9" s="41"/>
      <c r="H9" s="41"/>
    </row>
    <row r="10" spans="1:8" ht="15" customHeight="1" x14ac:dyDescent="0.25">
      <c r="A10" s="32" t="s">
        <v>1</v>
      </c>
      <c r="F10" s="44"/>
      <c r="G10" s="124">
        <f>SUM(G15:G15)</f>
        <v>0</v>
      </c>
      <c r="H10" s="126">
        <f>SUM(H15:H15)</f>
        <v>0</v>
      </c>
    </row>
    <row r="11" spans="1:8" ht="15" customHeight="1" x14ac:dyDescent="0.25">
      <c r="A11" s="32" t="s">
        <v>20</v>
      </c>
      <c r="F11" s="44"/>
      <c r="G11" s="124"/>
      <c r="H11" s="126"/>
    </row>
    <row r="12" spans="1:8" ht="15" customHeight="1" x14ac:dyDescent="0.25">
      <c r="A12" s="32" t="s">
        <v>21</v>
      </c>
      <c r="F12" s="44"/>
      <c r="G12" s="124"/>
      <c r="H12" s="126"/>
    </row>
    <row r="13" spans="1:8" x14ac:dyDescent="0.25">
      <c r="A13" s="51"/>
      <c r="B13" s="2"/>
      <c r="C13" s="37"/>
      <c r="D13" s="2"/>
      <c r="E13" s="2"/>
      <c r="F13" s="48"/>
      <c r="G13" s="125"/>
      <c r="H13" s="127"/>
    </row>
    <row r="14" spans="1:8" s="6" customFormat="1" ht="30.75" customHeight="1" x14ac:dyDescent="0.25">
      <c r="A14" s="16" t="s">
        <v>2</v>
      </c>
      <c r="B14" s="16" t="s">
        <v>3</v>
      </c>
      <c r="C14" s="16" t="s">
        <v>4</v>
      </c>
      <c r="D14" s="16" t="s">
        <v>7</v>
      </c>
      <c r="E14" s="16" t="s">
        <v>5</v>
      </c>
      <c r="F14" s="16" t="s">
        <v>6</v>
      </c>
      <c r="G14" s="16" t="s">
        <v>8</v>
      </c>
      <c r="H14" s="16" t="s">
        <v>9</v>
      </c>
    </row>
    <row r="15" spans="1:8" s="4" customFormat="1" ht="30" customHeight="1" x14ac:dyDescent="0.25">
      <c r="A15" s="17">
        <v>785525316514</v>
      </c>
      <c r="B15" s="11" t="s">
        <v>106</v>
      </c>
      <c r="C15" s="10" t="s">
        <v>107</v>
      </c>
      <c r="D15" s="12">
        <v>21.99</v>
      </c>
      <c r="E15" s="12">
        <v>19.97</v>
      </c>
      <c r="F15" s="10"/>
      <c r="G15" s="10"/>
      <c r="H15" s="19">
        <f t="shared" ref="H15" si="0">E15*G15</f>
        <v>0</v>
      </c>
    </row>
    <row r="16" spans="1:8" s="4" customFormat="1" ht="30" customHeight="1" x14ac:dyDescent="0.25">
      <c r="C16" s="13"/>
    </row>
    <row r="17" spans="1:8" s="4" customFormat="1" ht="30" customHeight="1" x14ac:dyDescent="0.25">
      <c r="A17"/>
      <c r="B17"/>
      <c r="C17" s="1"/>
      <c r="D17"/>
      <c r="E17"/>
      <c r="F17"/>
      <c r="G17"/>
      <c r="H17"/>
    </row>
    <row r="18" spans="1:8" s="4" customFormat="1" ht="30" customHeight="1" x14ac:dyDescent="0.25">
      <c r="A18"/>
      <c r="B18"/>
      <c r="C18" s="1"/>
      <c r="D18"/>
      <c r="E18"/>
      <c r="F18"/>
      <c r="G18"/>
      <c r="H18"/>
    </row>
    <row r="19" spans="1:8" s="4" customFormat="1" ht="30" customHeight="1" x14ac:dyDescent="0.25">
      <c r="A19"/>
      <c r="B19"/>
      <c r="C19" s="1"/>
      <c r="D19"/>
      <c r="E19"/>
      <c r="F19"/>
      <c r="G19"/>
      <c r="H19"/>
    </row>
    <row r="20" spans="1:8" s="4" customFormat="1" ht="30" customHeight="1" x14ac:dyDescent="0.25">
      <c r="A20"/>
      <c r="B20"/>
      <c r="C20" s="1"/>
      <c r="D20"/>
      <c r="E20"/>
      <c r="F20"/>
      <c r="G20"/>
      <c r="H20"/>
    </row>
    <row r="21" spans="1:8" s="4" customFormat="1" ht="30" customHeight="1" x14ac:dyDescent="0.25">
      <c r="A21"/>
      <c r="B21"/>
      <c r="C21" s="1"/>
      <c r="D21"/>
      <c r="E21"/>
      <c r="F21"/>
      <c r="G21"/>
      <c r="H21"/>
    </row>
    <row r="22" spans="1:8" s="4" customFormat="1" ht="30" customHeight="1" x14ac:dyDescent="0.25">
      <c r="A22"/>
      <c r="B22"/>
      <c r="C22" s="1"/>
      <c r="D22"/>
      <c r="E22"/>
      <c r="F22"/>
      <c r="G22"/>
      <c r="H22"/>
    </row>
    <row r="23" spans="1:8" s="4" customFormat="1" ht="30" customHeight="1" x14ac:dyDescent="0.25">
      <c r="A23"/>
      <c r="B23"/>
      <c r="C23" s="1"/>
      <c r="D23"/>
      <c r="E23"/>
      <c r="F23"/>
      <c r="G23"/>
      <c r="H23"/>
    </row>
    <row r="24" spans="1:8" s="4" customFormat="1" x14ac:dyDescent="0.25">
      <c r="A24"/>
      <c r="B24"/>
      <c r="C24" s="1"/>
      <c r="D24"/>
      <c r="E24"/>
      <c r="F24"/>
      <c r="G24"/>
      <c r="H24"/>
    </row>
  </sheetData>
  <sortState xmlns:xlrd2="http://schemas.microsoft.com/office/spreadsheetml/2017/richdata2" ref="A15:H15">
    <sortCondition ref="B15"/>
  </sortState>
  <mergeCells count="3">
    <mergeCell ref="A1:B6"/>
    <mergeCell ref="G10:G13"/>
    <mergeCell ref="H10:H13"/>
  </mergeCells>
  <printOptions horizontalCentered="1"/>
  <pageMargins left="0.25" right="0.25" top="0.31" bottom="0.75" header="0.3" footer="0.3"/>
  <pageSetup orientation="landscape" r:id="rId1"/>
  <headerFooter>
    <oddFooter>&amp;C&amp;A - Easter Sale Catalog Purchase Order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2119A-63BA-459A-A68A-5300D5BA08FC}">
  <sheetPr>
    <pageSetUpPr fitToPage="1"/>
  </sheetPr>
  <dimension ref="A1"/>
  <sheetViews>
    <sheetView view="pageBreakPreview" topLeftCell="A42" zoomScale="142" zoomScaleNormal="100" zoomScaleSheetLayoutView="142" workbookViewId="0">
      <selection activeCell="P54" sqref="P54"/>
    </sheetView>
  </sheetViews>
  <sheetFormatPr defaultRowHeight="15" x14ac:dyDescent="0.25"/>
  <sheetData/>
  <printOptions horizontalCentered="1"/>
  <pageMargins left="0.25" right="0.25" top="0.31" bottom="0.46" header="0.3" footer="0.16"/>
  <pageSetup scale="85" fitToHeight="0" orientation="portrait" r:id="rId1"/>
  <headerFooter>
    <oddFooter>&amp;C&amp;A - Christmas Catalog Purchase Order</oddFooter>
  </headerFooter>
  <rowBreaks count="1" manualBreakCount="1">
    <brk id="54" max="12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21BF4-0E15-471E-BF37-4C590C576192}">
  <dimension ref="A1:H20"/>
  <sheetViews>
    <sheetView view="pageBreakPreview" zoomScale="112" zoomScaleNormal="100" zoomScaleSheetLayoutView="112" workbookViewId="0">
      <selection activeCell="E39" sqref="E39"/>
    </sheetView>
  </sheetViews>
  <sheetFormatPr defaultRowHeight="15" x14ac:dyDescent="0.25"/>
  <cols>
    <col min="1" max="1" width="16.7109375" customWidth="1"/>
    <col min="2" max="2" width="31" customWidth="1"/>
    <col min="3" max="3" width="15.7109375" style="1" customWidth="1"/>
    <col min="4" max="4" width="13.7109375" customWidth="1"/>
    <col min="5" max="5" width="11.7109375" customWidth="1"/>
    <col min="6" max="6" width="14" customWidth="1"/>
    <col min="7" max="8" width="15.7109375" customWidth="1"/>
    <col min="9" max="9" width="9.42578125" bestFit="1" customWidth="1"/>
  </cols>
  <sheetData>
    <row r="1" spans="1:8" ht="20.100000000000001" customHeight="1" x14ac:dyDescent="0.35">
      <c r="A1" s="118" t="s">
        <v>171</v>
      </c>
      <c r="B1" s="119"/>
      <c r="H1" s="5" t="s">
        <v>105</v>
      </c>
    </row>
    <row r="2" spans="1:8" ht="20.100000000000001" customHeight="1" x14ac:dyDescent="0.25">
      <c r="A2" s="120"/>
      <c r="B2" s="121"/>
    </row>
    <row r="3" spans="1:8" ht="20.100000000000001" customHeight="1" x14ac:dyDescent="0.25">
      <c r="A3" s="120"/>
      <c r="B3" s="121"/>
      <c r="D3" s="8" t="s">
        <v>14</v>
      </c>
      <c r="E3" s="2"/>
      <c r="F3" s="2"/>
      <c r="G3" s="9" t="s">
        <v>10</v>
      </c>
      <c r="H3" s="2"/>
    </row>
    <row r="4" spans="1:8" ht="20.100000000000001" customHeight="1" x14ac:dyDescent="0.25">
      <c r="A4" s="120"/>
      <c r="B4" s="121"/>
      <c r="D4" s="8" t="s">
        <v>15</v>
      </c>
      <c r="E4" s="3"/>
      <c r="F4" s="3"/>
      <c r="G4" s="9" t="s">
        <v>11</v>
      </c>
      <c r="H4" s="3"/>
    </row>
    <row r="5" spans="1:8" ht="20.100000000000001" customHeight="1" x14ac:dyDescent="0.25">
      <c r="A5" s="120"/>
      <c r="B5" s="121"/>
      <c r="D5" s="8" t="s">
        <v>35</v>
      </c>
      <c r="E5" s="3"/>
      <c r="F5" s="3"/>
      <c r="G5" s="9" t="s">
        <v>12</v>
      </c>
      <c r="H5" s="3"/>
    </row>
    <row r="6" spans="1:8" ht="20.100000000000001" customHeight="1" thickBot="1" x14ac:dyDescent="0.3">
      <c r="A6" s="122"/>
      <c r="B6" s="123"/>
      <c r="D6" s="8" t="s">
        <v>16</v>
      </c>
      <c r="E6" s="3"/>
      <c r="F6" s="3"/>
      <c r="G6" s="9" t="s">
        <v>13</v>
      </c>
      <c r="H6" s="3"/>
    </row>
    <row r="8" spans="1:8" s="4" customFormat="1" ht="22.5" customHeight="1" x14ac:dyDescent="0.25">
      <c r="A8" s="26" t="s">
        <v>19</v>
      </c>
      <c r="B8" s="27"/>
      <c r="C8" s="28"/>
      <c r="D8" s="29"/>
      <c r="E8" s="30"/>
      <c r="F8" s="31"/>
      <c r="G8" s="40" t="s">
        <v>17</v>
      </c>
      <c r="H8" s="40" t="s">
        <v>18</v>
      </c>
    </row>
    <row r="9" spans="1:8" x14ac:dyDescent="0.25">
      <c r="A9" s="32" t="s">
        <v>22</v>
      </c>
      <c r="B9" s="136" t="s">
        <v>79</v>
      </c>
      <c r="C9" s="136"/>
      <c r="D9" s="136"/>
      <c r="E9" s="136"/>
      <c r="F9" s="137"/>
      <c r="G9" s="41"/>
      <c r="H9" s="41"/>
    </row>
    <row r="10" spans="1:8" ht="15" customHeight="1" x14ac:dyDescent="0.25">
      <c r="A10" s="32" t="s">
        <v>73</v>
      </c>
      <c r="B10" s="23" t="s">
        <v>76</v>
      </c>
      <c r="D10" s="14"/>
      <c r="E10" s="14"/>
      <c r="F10" s="46"/>
      <c r="G10" s="124">
        <f>SUM(G15:G20)</f>
        <v>0</v>
      </c>
      <c r="H10" s="126">
        <f>SUM(H15:H20)</f>
        <v>0</v>
      </c>
    </row>
    <row r="11" spans="1:8" ht="15" customHeight="1" x14ac:dyDescent="0.25">
      <c r="A11" s="32" t="s">
        <v>26</v>
      </c>
      <c r="B11" s="24" t="s">
        <v>77</v>
      </c>
      <c r="F11" s="44"/>
      <c r="G11" s="124"/>
      <c r="H11" s="126"/>
    </row>
    <row r="12" spans="1:8" ht="15" customHeight="1" x14ac:dyDescent="0.25">
      <c r="A12" s="32" t="s">
        <v>28</v>
      </c>
      <c r="B12" t="s">
        <v>29</v>
      </c>
      <c r="F12" s="44"/>
      <c r="G12" s="124"/>
      <c r="H12" s="126"/>
    </row>
    <row r="13" spans="1:8" ht="15.75" customHeight="1" x14ac:dyDescent="0.25">
      <c r="A13" s="35" t="s">
        <v>30</v>
      </c>
      <c r="B13" s="36" t="s">
        <v>29</v>
      </c>
      <c r="C13" s="37"/>
      <c r="D13" s="2"/>
      <c r="E13" s="2"/>
      <c r="F13" s="48"/>
      <c r="G13" s="125"/>
      <c r="H13" s="127"/>
    </row>
    <row r="14" spans="1:8" s="6" customFormat="1" ht="24.75" customHeight="1" x14ac:dyDescent="0.25">
      <c r="A14" s="16" t="s">
        <v>31</v>
      </c>
      <c r="B14" s="16" t="s">
        <v>3</v>
      </c>
      <c r="C14" s="16" t="s">
        <v>32</v>
      </c>
      <c r="D14" s="16" t="s">
        <v>7</v>
      </c>
      <c r="E14" s="16" t="s">
        <v>33</v>
      </c>
      <c r="F14" s="16" t="s">
        <v>34</v>
      </c>
      <c r="G14" s="16" t="s">
        <v>8</v>
      </c>
      <c r="H14" s="16" t="s">
        <v>9</v>
      </c>
    </row>
    <row r="15" spans="1:8" s="4" customFormat="1" ht="30" customHeight="1" x14ac:dyDescent="0.25">
      <c r="A15" s="17">
        <v>9781546029229</v>
      </c>
      <c r="B15" s="15" t="s">
        <v>172</v>
      </c>
      <c r="C15" s="18" t="s">
        <v>75</v>
      </c>
      <c r="D15" s="12">
        <v>26</v>
      </c>
      <c r="E15" s="12">
        <v>20.97</v>
      </c>
      <c r="F15" s="50"/>
      <c r="G15" s="10"/>
      <c r="H15" s="19">
        <f>G15*D15*(1-F15)</f>
        <v>0</v>
      </c>
    </row>
    <row r="16" spans="1:8" ht="30" customHeight="1" x14ac:dyDescent="0.25">
      <c r="A16" s="17">
        <v>9781546006572</v>
      </c>
      <c r="B16" s="15" t="s">
        <v>173</v>
      </c>
      <c r="C16" s="18"/>
      <c r="D16" s="12">
        <v>14.99</v>
      </c>
      <c r="E16" s="12">
        <v>11.97</v>
      </c>
      <c r="F16" s="50"/>
      <c r="G16" s="10"/>
      <c r="H16" s="19">
        <f t="shared" ref="H16:H20" si="0">G16*D16*(1-F16)</f>
        <v>0</v>
      </c>
    </row>
    <row r="17" spans="1:8" ht="30" customHeight="1" x14ac:dyDescent="0.25">
      <c r="A17" s="17">
        <v>9781546005629</v>
      </c>
      <c r="B17" s="15" t="s">
        <v>174</v>
      </c>
      <c r="C17" s="18" t="s">
        <v>175</v>
      </c>
      <c r="D17" s="12">
        <v>27</v>
      </c>
      <c r="E17" s="12">
        <v>21.97</v>
      </c>
      <c r="F17" s="50"/>
      <c r="G17" s="10"/>
      <c r="H17" s="19">
        <f t="shared" si="0"/>
        <v>0</v>
      </c>
    </row>
    <row r="18" spans="1:8" ht="30" customHeight="1" x14ac:dyDescent="0.25">
      <c r="A18" s="17">
        <v>9781546006510</v>
      </c>
      <c r="B18" s="15" t="s">
        <v>176</v>
      </c>
      <c r="C18" s="18" t="s">
        <v>177</v>
      </c>
      <c r="D18" s="12">
        <v>7.99</v>
      </c>
      <c r="E18" s="12">
        <v>6.97</v>
      </c>
      <c r="F18" s="50"/>
      <c r="G18" s="10"/>
      <c r="H18" s="19">
        <f t="shared" si="0"/>
        <v>0</v>
      </c>
    </row>
    <row r="19" spans="1:8" ht="30" customHeight="1" x14ac:dyDescent="0.25">
      <c r="A19" s="17">
        <v>9781546006176</v>
      </c>
      <c r="B19" s="15" t="s">
        <v>178</v>
      </c>
      <c r="C19" s="18" t="s">
        <v>179</v>
      </c>
      <c r="D19" s="12">
        <v>7.99</v>
      </c>
      <c r="E19" s="12">
        <v>6.97</v>
      </c>
      <c r="F19" s="50"/>
      <c r="G19" s="10"/>
      <c r="H19" s="19">
        <f t="shared" si="0"/>
        <v>0</v>
      </c>
    </row>
    <row r="20" spans="1:8" ht="30" customHeight="1" x14ac:dyDescent="0.25">
      <c r="A20" s="17">
        <v>9781546006183</v>
      </c>
      <c r="B20" s="15" t="s">
        <v>180</v>
      </c>
      <c r="C20" s="18" t="s">
        <v>179</v>
      </c>
      <c r="D20" s="12">
        <v>7.99</v>
      </c>
      <c r="E20" s="12">
        <v>6.97</v>
      </c>
      <c r="F20" s="50"/>
      <c r="G20" s="10"/>
      <c r="H20" s="19">
        <f t="shared" si="0"/>
        <v>0</v>
      </c>
    </row>
  </sheetData>
  <mergeCells count="4">
    <mergeCell ref="A1:B6"/>
    <mergeCell ref="G10:G13"/>
    <mergeCell ref="H10:H13"/>
    <mergeCell ref="B9:F9"/>
  </mergeCells>
  <printOptions horizontalCentered="1"/>
  <pageMargins left="0.25" right="0.25" top="0.31" bottom="0.75" header="0.3" footer="0.3"/>
  <pageSetup scale="99" orientation="landscape" r:id="rId1"/>
  <headerFooter>
    <oddFooter>&amp;C&amp;A - Christmas Catalog Purchase Order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18194-66F6-44D6-974E-6AA8B7994F4D}">
  <sheetPr>
    <pageSetUpPr fitToPage="1"/>
  </sheetPr>
  <dimension ref="A1:K71"/>
  <sheetViews>
    <sheetView view="pageBreakPreview" zoomScale="60" zoomScaleNormal="100" workbookViewId="0">
      <selection activeCell="C12" sqref="C12:C40"/>
    </sheetView>
  </sheetViews>
  <sheetFormatPr defaultRowHeight="15" x14ac:dyDescent="0.25"/>
  <cols>
    <col min="1" max="1" width="6.140625" style="1" bestFit="1" customWidth="1"/>
    <col min="2" max="2" width="14.7109375" customWidth="1"/>
    <col min="3" max="3" width="49.7109375" bestFit="1" customWidth="1"/>
    <col min="4" max="4" width="16.7109375" style="1" bestFit="1" customWidth="1"/>
    <col min="5" max="5" width="10.140625" customWidth="1"/>
    <col min="6" max="6" width="10.28515625" customWidth="1"/>
    <col min="7" max="7" width="11.140625" customWidth="1"/>
    <col min="8" max="8" width="1.7109375" customWidth="1"/>
    <col min="9" max="9" width="9.140625" style="66"/>
    <col min="10" max="11" width="9.140625" style="67"/>
  </cols>
  <sheetData>
    <row r="1" spans="1:11" ht="37.5" customHeight="1" thickBot="1" x14ac:dyDescent="0.3">
      <c r="A1" s="62"/>
      <c r="B1" s="63"/>
      <c r="C1" s="63"/>
      <c r="D1" s="64"/>
      <c r="E1" s="63"/>
      <c r="F1" s="63"/>
      <c r="G1" s="65" t="s">
        <v>266</v>
      </c>
    </row>
    <row r="2" spans="1:11" x14ac:dyDescent="0.25">
      <c r="A2" s="68"/>
    </row>
    <row r="3" spans="1:11" x14ac:dyDescent="0.25">
      <c r="A3" s="68"/>
      <c r="B3" s="69" t="s">
        <v>267</v>
      </c>
      <c r="C3" s="70" t="s">
        <v>268</v>
      </c>
      <c r="D3" s="69" t="s">
        <v>269</v>
      </c>
      <c r="E3" s="140">
        <f>E4-15</f>
        <v>45337</v>
      </c>
      <c r="F3" s="140"/>
    </row>
    <row r="4" spans="1:11" x14ac:dyDescent="0.25">
      <c r="A4" s="68"/>
      <c r="B4" s="69" t="s">
        <v>270</v>
      </c>
      <c r="C4" s="70"/>
      <c r="D4" s="69" t="s">
        <v>271</v>
      </c>
      <c r="E4" s="140">
        <v>45352</v>
      </c>
      <c r="F4" s="140"/>
    </row>
    <row r="5" spans="1:11" x14ac:dyDescent="0.25">
      <c r="A5" s="68"/>
      <c r="B5" s="69" t="s">
        <v>272</v>
      </c>
      <c r="C5" s="70" t="s">
        <v>332</v>
      </c>
      <c r="D5" s="69" t="s">
        <v>273</v>
      </c>
      <c r="E5" s="140">
        <v>45399</v>
      </c>
      <c r="F5" s="140"/>
    </row>
    <row r="6" spans="1:11" x14ac:dyDescent="0.25">
      <c r="A6" s="68"/>
      <c r="B6" s="69" t="s">
        <v>274</v>
      </c>
      <c r="C6" s="70" t="s">
        <v>333</v>
      </c>
      <c r="D6" s="69" t="s">
        <v>275</v>
      </c>
      <c r="E6" s="141">
        <v>45394</v>
      </c>
      <c r="F6" s="142"/>
    </row>
    <row r="7" spans="1:11" x14ac:dyDescent="0.25">
      <c r="A7" s="68"/>
      <c r="B7" s="69" t="s">
        <v>276</v>
      </c>
      <c r="C7" s="70" t="str">
        <f>G1</f>
        <v>Munce Easter</v>
      </c>
      <c r="D7" s="71" t="s">
        <v>277</v>
      </c>
      <c r="E7" s="140">
        <f ca="1">TODAY()</f>
        <v>45314</v>
      </c>
      <c r="F7" s="143"/>
    </row>
    <row r="8" spans="1:11" ht="15.75" x14ac:dyDescent="0.25">
      <c r="A8" s="68"/>
      <c r="B8" s="69" t="s">
        <v>278</v>
      </c>
      <c r="C8" s="72" t="s">
        <v>279</v>
      </c>
      <c r="D8" s="69" t="s">
        <v>280</v>
      </c>
      <c r="E8" s="143" t="str">
        <f ca="1">IF(E6&gt;=TODAY(),"90 days","NONE")</f>
        <v>90 days</v>
      </c>
      <c r="F8" s="143"/>
    </row>
    <row r="9" spans="1:11" x14ac:dyDescent="0.25">
      <c r="A9" s="138" t="s">
        <v>281</v>
      </c>
      <c r="B9" s="139"/>
      <c r="C9" s="139"/>
      <c r="D9" s="139"/>
      <c r="E9" s="139"/>
      <c r="F9" s="139"/>
      <c r="G9" s="139"/>
    </row>
    <row r="10" spans="1:11" x14ac:dyDescent="0.25">
      <c r="A10" s="73"/>
    </row>
    <row r="11" spans="1:11" ht="30.75" thickBot="1" x14ac:dyDescent="0.3">
      <c r="A11" s="74" t="s">
        <v>282</v>
      </c>
      <c r="B11" s="75" t="s">
        <v>31</v>
      </c>
      <c r="C11" s="75" t="s">
        <v>283</v>
      </c>
      <c r="D11" s="75" t="s">
        <v>284</v>
      </c>
      <c r="E11" s="75" t="s">
        <v>285</v>
      </c>
      <c r="F11" s="76" t="s">
        <v>286</v>
      </c>
      <c r="G11" s="77" t="s">
        <v>287</v>
      </c>
      <c r="I11" s="78" t="s">
        <v>288</v>
      </c>
      <c r="J11" s="79" t="s">
        <v>289</v>
      </c>
      <c r="K11" s="80" t="s">
        <v>290</v>
      </c>
    </row>
    <row r="12" spans="1:11" x14ac:dyDescent="0.25">
      <c r="A12" s="81">
        <v>4</v>
      </c>
      <c r="B12" s="82">
        <v>9780310720874</v>
      </c>
      <c r="C12" s="83" t="s">
        <v>291</v>
      </c>
      <c r="D12" s="84" t="s">
        <v>292</v>
      </c>
      <c r="E12" s="85">
        <v>6.99</v>
      </c>
      <c r="F12" s="86" t="s">
        <v>293</v>
      </c>
      <c r="G12" s="87">
        <f>IF(A12&gt;=4,0.64,IF(A12&lt;=3,0.45))</f>
        <v>0.64</v>
      </c>
      <c r="I12" s="88">
        <f>IF(A12&gt;0,(1-(J12/(E12*0.6))),"")</f>
        <v>0.4</v>
      </c>
      <c r="J12" s="89">
        <f t="shared" ref="J12:J66" si="0">IF(A12&gt;0,(E12*(1-G12)),"")</f>
        <v>2.5164</v>
      </c>
      <c r="K12" s="89">
        <f t="shared" ref="K12:K66" si="1">IF(A12&gt;0,(J12*A12),"")</f>
        <v>10.0656</v>
      </c>
    </row>
    <row r="13" spans="1:11" x14ac:dyDescent="0.25">
      <c r="A13" s="81">
        <v>4</v>
      </c>
      <c r="B13" s="82">
        <v>9780310753810</v>
      </c>
      <c r="C13" s="90" t="s">
        <v>294</v>
      </c>
      <c r="D13" s="84" t="s">
        <v>292</v>
      </c>
      <c r="E13" s="85">
        <v>8.99</v>
      </c>
      <c r="F13" s="86" t="s">
        <v>293</v>
      </c>
      <c r="G13" s="87">
        <f t="shared" ref="G13:G40" si="2">IF(A13&gt;=4,0.64,IF(A13&lt;=3,0.45))</f>
        <v>0.64</v>
      </c>
      <c r="I13" s="88">
        <f t="shared" ref="I13:I40" si="3">IF(A13&gt;0,(1-(J13/(E13*0.6))),"")</f>
        <v>0.4</v>
      </c>
      <c r="J13" s="89">
        <f t="shared" si="0"/>
        <v>3.2364000000000002</v>
      </c>
      <c r="K13" s="89">
        <f t="shared" si="1"/>
        <v>12.945600000000001</v>
      </c>
    </row>
    <row r="14" spans="1:11" x14ac:dyDescent="0.25">
      <c r="A14" s="81">
        <v>4</v>
      </c>
      <c r="B14" s="82">
        <v>9780310749028</v>
      </c>
      <c r="C14" s="90" t="s">
        <v>295</v>
      </c>
      <c r="D14" s="84" t="s">
        <v>292</v>
      </c>
      <c r="E14" s="85">
        <v>5.99</v>
      </c>
      <c r="F14" s="86" t="s">
        <v>293</v>
      </c>
      <c r="G14" s="87">
        <f t="shared" si="2"/>
        <v>0.64</v>
      </c>
      <c r="I14" s="88">
        <f t="shared" si="3"/>
        <v>0.39999999999999991</v>
      </c>
      <c r="J14" s="89">
        <f t="shared" si="0"/>
        <v>2.1564000000000001</v>
      </c>
      <c r="K14" s="89">
        <f t="shared" si="1"/>
        <v>8.6256000000000004</v>
      </c>
    </row>
    <row r="15" spans="1:11" x14ac:dyDescent="0.25">
      <c r="A15" s="81">
        <v>4</v>
      </c>
      <c r="B15" s="82">
        <v>9780310154792</v>
      </c>
      <c r="C15" s="90" t="s">
        <v>296</v>
      </c>
      <c r="D15" s="84" t="s">
        <v>292</v>
      </c>
      <c r="E15" s="85">
        <v>12.99</v>
      </c>
      <c r="F15" s="86" t="s">
        <v>293</v>
      </c>
      <c r="G15" s="87">
        <f t="shared" si="2"/>
        <v>0.64</v>
      </c>
      <c r="I15" s="88">
        <f t="shared" si="3"/>
        <v>0.39999999999999991</v>
      </c>
      <c r="J15" s="89">
        <f t="shared" si="0"/>
        <v>4.6764000000000001</v>
      </c>
      <c r="K15" s="89">
        <f t="shared" si="1"/>
        <v>18.7056</v>
      </c>
    </row>
    <row r="16" spans="1:11" x14ac:dyDescent="0.25">
      <c r="A16" s="81">
        <v>4</v>
      </c>
      <c r="B16" s="82">
        <v>9780310762188</v>
      </c>
      <c r="C16" s="90" t="s">
        <v>297</v>
      </c>
      <c r="D16" s="84" t="s">
        <v>292</v>
      </c>
      <c r="E16" s="85">
        <v>5.99</v>
      </c>
      <c r="F16" s="86" t="s">
        <v>293</v>
      </c>
      <c r="G16" s="87">
        <f t="shared" si="2"/>
        <v>0.64</v>
      </c>
      <c r="I16" s="88">
        <f t="shared" si="3"/>
        <v>0.39999999999999991</v>
      </c>
      <c r="J16" s="89">
        <f t="shared" si="0"/>
        <v>2.1564000000000001</v>
      </c>
      <c r="K16" s="89">
        <f t="shared" si="1"/>
        <v>8.6256000000000004</v>
      </c>
    </row>
    <row r="17" spans="1:11" x14ac:dyDescent="0.25">
      <c r="A17" s="81">
        <v>4</v>
      </c>
      <c r="B17" s="82">
        <v>9780718085070</v>
      </c>
      <c r="C17" s="90" t="s">
        <v>298</v>
      </c>
      <c r="D17" s="84" t="s">
        <v>292</v>
      </c>
      <c r="E17" s="85">
        <v>19.989999999999998</v>
      </c>
      <c r="F17" s="86" t="s">
        <v>293</v>
      </c>
      <c r="G17" s="87">
        <f t="shared" si="2"/>
        <v>0.64</v>
      </c>
      <c r="I17" s="88">
        <f t="shared" si="3"/>
        <v>0.4</v>
      </c>
      <c r="J17" s="89">
        <f t="shared" si="0"/>
        <v>7.1963999999999988</v>
      </c>
      <c r="K17" s="89">
        <f t="shared" si="1"/>
        <v>28.785599999999995</v>
      </c>
    </row>
    <row r="18" spans="1:11" x14ac:dyDescent="0.25">
      <c r="A18" s="81">
        <v>4</v>
      </c>
      <c r="B18" s="82">
        <v>9780310364443</v>
      </c>
      <c r="C18" s="90" t="s">
        <v>299</v>
      </c>
      <c r="D18" s="84" t="s">
        <v>292</v>
      </c>
      <c r="E18" s="85">
        <v>16.989999999999998</v>
      </c>
      <c r="F18" s="86" t="s">
        <v>293</v>
      </c>
      <c r="G18" s="87">
        <f t="shared" si="2"/>
        <v>0.64</v>
      </c>
      <c r="I18" s="88">
        <f t="shared" si="3"/>
        <v>0.4</v>
      </c>
      <c r="J18" s="89">
        <f t="shared" si="0"/>
        <v>6.1163999999999996</v>
      </c>
      <c r="K18" s="89">
        <f t="shared" si="1"/>
        <v>24.465599999999998</v>
      </c>
    </row>
    <row r="19" spans="1:11" x14ac:dyDescent="0.25">
      <c r="A19" s="81">
        <v>4</v>
      </c>
      <c r="B19" s="82">
        <v>9781400338832</v>
      </c>
      <c r="C19" s="90" t="s">
        <v>300</v>
      </c>
      <c r="D19" s="84" t="s">
        <v>292</v>
      </c>
      <c r="E19" s="85">
        <v>29.99</v>
      </c>
      <c r="F19" s="86" t="s">
        <v>293</v>
      </c>
      <c r="G19" s="87">
        <f t="shared" si="2"/>
        <v>0.64</v>
      </c>
      <c r="I19" s="88">
        <f t="shared" si="3"/>
        <v>0.40000000000000013</v>
      </c>
      <c r="J19" s="89">
        <f t="shared" si="0"/>
        <v>10.796399999999998</v>
      </c>
      <c r="K19" s="89">
        <f t="shared" si="1"/>
        <v>43.185599999999994</v>
      </c>
    </row>
    <row r="20" spans="1:11" ht="30" x14ac:dyDescent="0.25">
      <c r="A20" s="81">
        <v>4</v>
      </c>
      <c r="B20" s="82">
        <v>9781400215102</v>
      </c>
      <c r="C20" s="90" t="s">
        <v>301</v>
      </c>
      <c r="D20" s="84" t="s">
        <v>292</v>
      </c>
      <c r="E20" s="85">
        <v>17.989999999999998</v>
      </c>
      <c r="F20" s="86" t="s">
        <v>293</v>
      </c>
      <c r="G20" s="87">
        <f t="shared" si="2"/>
        <v>0.64</v>
      </c>
      <c r="I20" s="88">
        <f t="shared" si="3"/>
        <v>0.4</v>
      </c>
      <c r="J20" s="89">
        <f t="shared" si="0"/>
        <v>6.476399999999999</v>
      </c>
      <c r="K20" s="89">
        <f t="shared" si="1"/>
        <v>25.905599999999996</v>
      </c>
    </row>
    <row r="21" spans="1:11" ht="30" x14ac:dyDescent="0.25">
      <c r="A21" s="81">
        <v>4</v>
      </c>
      <c r="B21" s="82">
        <v>9781400247905</v>
      </c>
      <c r="C21" s="90" t="s">
        <v>302</v>
      </c>
      <c r="D21" s="84" t="s">
        <v>292</v>
      </c>
      <c r="E21" s="85">
        <v>26.99</v>
      </c>
      <c r="F21" s="86" t="s">
        <v>293</v>
      </c>
      <c r="G21" s="87">
        <f t="shared" si="2"/>
        <v>0.64</v>
      </c>
      <c r="I21" s="88">
        <f t="shared" si="3"/>
        <v>0.4</v>
      </c>
      <c r="J21" s="89">
        <f t="shared" si="0"/>
        <v>9.7163999999999984</v>
      </c>
      <c r="K21" s="89">
        <f t="shared" si="1"/>
        <v>38.865599999999993</v>
      </c>
    </row>
    <row r="22" spans="1:11" x14ac:dyDescent="0.25">
      <c r="A22" s="81">
        <v>4</v>
      </c>
      <c r="B22" s="82">
        <v>9781400210329</v>
      </c>
      <c r="C22" s="90" t="s">
        <v>303</v>
      </c>
      <c r="D22" s="84" t="s">
        <v>292</v>
      </c>
      <c r="E22" s="85">
        <v>17.989999999999998</v>
      </c>
      <c r="F22" s="86" t="s">
        <v>293</v>
      </c>
      <c r="G22" s="87">
        <f t="shared" si="2"/>
        <v>0.64</v>
      </c>
      <c r="I22" s="88">
        <f t="shared" si="3"/>
        <v>0.4</v>
      </c>
      <c r="J22" s="89">
        <f t="shared" si="0"/>
        <v>6.476399999999999</v>
      </c>
      <c r="K22" s="89">
        <f t="shared" si="1"/>
        <v>25.905599999999996</v>
      </c>
    </row>
    <row r="23" spans="1:11" x14ac:dyDescent="0.25">
      <c r="A23" s="81">
        <v>4</v>
      </c>
      <c r="B23" s="82">
        <v>9781400236862</v>
      </c>
      <c r="C23" s="90" t="s">
        <v>304</v>
      </c>
      <c r="D23" s="84" t="s">
        <v>292</v>
      </c>
      <c r="E23" s="85">
        <v>19.989999999999998</v>
      </c>
      <c r="F23" s="86" t="s">
        <v>293</v>
      </c>
      <c r="G23" s="87">
        <f t="shared" si="2"/>
        <v>0.64</v>
      </c>
      <c r="I23" s="88">
        <f t="shared" si="3"/>
        <v>0.4</v>
      </c>
      <c r="J23" s="89">
        <f t="shared" si="0"/>
        <v>7.1963999999999988</v>
      </c>
      <c r="K23" s="89">
        <f t="shared" si="1"/>
        <v>28.785599999999995</v>
      </c>
    </row>
    <row r="24" spans="1:11" x14ac:dyDescent="0.25">
      <c r="A24" s="81">
        <v>4</v>
      </c>
      <c r="B24" s="82">
        <v>9781400341122</v>
      </c>
      <c r="C24" s="90" t="s">
        <v>305</v>
      </c>
      <c r="D24" s="84" t="s">
        <v>292</v>
      </c>
      <c r="E24" s="85">
        <v>29.99</v>
      </c>
      <c r="F24" s="86" t="s">
        <v>293</v>
      </c>
      <c r="G24" s="87">
        <f t="shared" si="2"/>
        <v>0.64</v>
      </c>
      <c r="I24" s="88">
        <f t="shared" si="3"/>
        <v>0.40000000000000013</v>
      </c>
      <c r="J24" s="89">
        <f t="shared" si="0"/>
        <v>10.796399999999998</v>
      </c>
      <c r="K24" s="89">
        <f t="shared" si="1"/>
        <v>43.185599999999994</v>
      </c>
    </row>
    <row r="25" spans="1:11" ht="45" x14ac:dyDescent="0.25">
      <c r="A25" s="81">
        <v>2</v>
      </c>
      <c r="B25" s="82">
        <v>9780310448976</v>
      </c>
      <c r="C25" s="90" t="s">
        <v>306</v>
      </c>
      <c r="D25" s="84" t="s">
        <v>307</v>
      </c>
      <c r="E25" s="85">
        <v>84.99</v>
      </c>
      <c r="F25" s="86" t="s">
        <v>308</v>
      </c>
      <c r="G25" s="87">
        <f>IF(A25&gt;=2,0.6,IF(A25&lt;=3,0.45))</f>
        <v>0.6</v>
      </c>
      <c r="I25" s="88">
        <f>IF(A25&gt;0,(1-(J25/(E25*0.7))),"")</f>
        <v>0.42857142857142849</v>
      </c>
      <c r="J25" s="89">
        <f t="shared" si="0"/>
        <v>33.996000000000002</v>
      </c>
      <c r="K25" s="89">
        <f t="shared" si="1"/>
        <v>67.992000000000004</v>
      </c>
    </row>
    <row r="26" spans="1:11" ht="45" x14ac:dyDescent="0.25">
      <c r="A26" s="81">
        <v>2</v>
      </c>
      <c r="B26" s="82">
        <v>9780310449034</v>
      </c>
      <c r="C26" s="90" t="s">
        <v>309</v>
      </c>
      <c r="D26" s="84" t="s">
        <v>307</v>
      </c>
      <c r="E26" s="85">
        <v>84.99</v>
      </c>
      <c r="F26" s="86" t="s">
        <v>308</v>
      </c>
      <c r="G26" s="87">
        <f t="shared" ref="G26:G32" si="4">IF(A26&gt;=2,0.6,IF(A26&lt;=3,0.45))</f>
        <v>0.6</v>
      </c>
      <c r="I26" s="88">
        <f t="shared" ref="I26:I32" si="5">IF(A26&gt;0,(1-(J26/(E26*0.7))),"")</f>
        <v>0.42857142857142849</v>
      </c>
      <c r="J26" s="89">
        <f t="shared" si="0"/>
        <v>33.996000000000002</v>
      </c>
      <c r="K26" s="89">
        <f t="shared" si="1"/>
        <v>67.992000000000004</v>
      </c>
    </row>
    <row r="27" spans="1:11" ht="30" x14ac:dyDescent="0.25">
      <c r="A27" s="81">
        <v>2</v>
      </c>
      <c r="B27" s="91">
        <v>9780310461784</v>
      </c>
      <c r="C27" s="92" t="s">
        <v>310</v>
      </c>
      <c r="D27" s="84" t="s">
        <v>307</v>
      </c>
      <c r="E27" s="93">
        <v>39.99</v>
      </c>
      <c r="F27" s="86" t="s">
        <v>308</v>
      </c>
      <c r="G27" s="87">
        <f t="shared" si="4"/>
        <v>0.6</v>
      </c>
      <c r="I27" s="88">
        <f t="shared" si="5"/>
        <v>0.42857142857142849</v>
      </c>
      <c r="J27" s="89">
        <f t="shared" si="0"/>
        <v>15.996000000000002</v>
      </c>
      <c r="K27" s="89">
        <f t="shared" si="1"/>
        <v>31.992000000000004</v>
      </c>
    </row>
    <row r="28" spans="1:11" ht="30" x14ac:dyDescent="0.25">
      <c r="A28" s="81">
        <v>2</v>
      </c>
      <c r="B28" s="82">
        <v>9780310461791</v>
      </c>
      <c r="C28" s="90" t="s">
        <v>311</v>
      </c>
      <c r="D28" s="84" t="s">
        <v>307</v>
      </c>
      <c r="E28" s="85">
        <v>44.99</v>
      </c>
      <c r="F28" s="86" t="s">
        <v>308</v>
      </c>
      <c r="G28" s="87">
        <f t="shared" si="4"/>
        <v>0.6</v>
      </c>
      <c r="I28" s="88">
        <f t="shared" si="5"/>
        <v>0.42857142857142849</v>
      </c>
      <c r="J28" s="89">
        <f t="shared" si="0"/>
        <v>17.996000000000002</v>
      </c>
      <c r="K28" s="89">
        <f t="shared" si="1"/>
        <v>35.992000000000004</v>
      </c>
    </row>
    <row r="29" spans="1:11" x14ac:dyDescent="0.25">
      <c r="A29" s="81">
        <v>2</v>
      </c>
      <c r="B29" s="82">
        <v>9780310154303</v>
      </c>
      <c r="C29" s="90" t="s">
        <v>312</v>
      </c>
      <c r="D29" s="84" t="s">
        <v>307</v>
      </c>
      <c r="E29" s="85">
        <v>44.99</v>
      </c>
      <c r="F29" s="86" t="s">
        <v>308</v>
      </c>
      <c r="G29" s="87">
        <f t="shared" si="4"/>
        <v>0.6</v>
      </c>
      <c r="I29" s="88">
        <f t="shared" si="5"/>
        <v>0.42857142857142849</v>
      </c>
      <c r="J29" s="89">
        <f t="shared" si="0"/>
        <v>17.996000000000002</v>
      </c>
      <c r="K29" s="89">
        <f t="shared" si="1"/>
        <v>35.992000000000004</v>
      </c>
    </row>
    <row r="30" spans="1:11" x14ac:dyDescent="0.25">
      <c r="A30" s="81">
        <v>2</v>
      </c>
      <c r="B30" s="82">
        <v>9780310463450</v>
      </c>
      <c r="C30" s="90" t="s">
        <v>313</v>
      </c>
      <c r="D30" s="84" t="s">
        <v>307</v>
      </c>
      <c r="E30" s="85">
        <v>44.99</v>
      </c>
      <c r="F30" s="86" t="s">
        <v>308</v>
      </c>
      <c r="G30" s="87">
        <f t="shared" si="4"/>
        <v>0.6</v>
      </c>
      <c r="I30" s="88">
        <f t="shared" si="5"/>
        <v>0.42857142857142849</v>
      </c>
      <c r="J30" s="89">
        <f t="shared" si="0"/>
        <v>17.996000000000002</v>
      </c>
      <c r="K30" s="89">
        <f t="shared" si="1"/>
        <v>35.992000000000004</v>
      </c>
    </row>
    <row r="31" spans="1:11" ht="30" x14ac:dyDescent="0.25">
      <c r="A31" s="81">
        <v>2</v>
      </c>
      <c r="B31" s="82">
        <v>9780785263357</v>
      </c>
      <c r="C31" s="90" t="s">
        <v>314</v>
      </c>
      <c r="D31" s="84" t="s">
        <v>307</v>
      </c>
      <c r="E31" s="85">
        <v>69.989999999999995</v>
      </c>
      <c r="F31" s="86" t="s">
        <v>308</v>
      </c>
      <c r="G31" s="87">
        <f t="shared" si="4"/>
        <v>0.6</v>
      </c>
      <c r="I31" s="88">
        <f t="shared" si="5"/>
        <v>0.42857142857142849</v>
      </c>
      <c r="J31" s="89">
        <f t="shared" si="0"/>
        <v>27.995999999999999</v>
      </c>
      <c r="K31" s="89">
        <f t="shared" si="1"/>
        <v>55.991999999999997</v>
      </c>
    </row>
    <row r="32" spans="1:11" ht="30" x14ac:dyDescent="0.25">
      <c r="A32" s="81">
        <v>2</v>
      </c>
      <c r="B32" s="82">
        <v>9780785263562</v>
      </c>
      <c r="C32" s="90" t="s">
        <v>315</v>
      </c>
      <c r="D32" s="84" t="s">
        <v>307</v>
      </c>
      <c r="E32" s="85">
        <v>69.989999999999995</v>
      </c>
      <c r="F32" s="86" t="s">
        <v>308</v>
      </c>
      <c r="G32" s="87">
        <f t="shared" si="4"/>
        <v>0.6</v>
      </c>
      <c r="I32" s="88">
        <f t="shared" si="5"/>
        <v>0.42857142857142849</v>
      </c>
      <c r="J32" s="89">
        <f t="shared" si="0"/>
        <v>27.995999999999999</v>
      </c>
      <c r="K32" s="89">
        <f t="shared" si="1"/>
        <v>55.991999999999997</v>
      </c>
    </row>
    <row r="33" spans="1:11" x14ac:dyDescent="0.25">
      <c r="A33" s="81">
        <v>4</v>
      </c>
      <c r="B33" s="82">
        <v>9781400335114</v>
      </c>
      <c r="C33" s="90" t="s">
        <v>316</v>
      </c>
      <c r="D33" s="84" t="s">
        <v>292</v>
      </c>
      <c r="E33" s="85">
        <v>19.989999999999998</v>
      </c>
      <c r="F33" s="86" t="s">
        <v>293</v>
      </c>
      <c r="G33" s="87">
        <f t="shared" si="2"/>
        <v>0.64</v>
      </c>
      <c r="I33" s="88">
        <f t="shared" si="3"/>
        <v>0.4</v>
      </c>
      <c r="J33" s="89">
        <f t="shared" si="0"/>
        <v>7.1963999999999988</v>
      </c>
      <c r="K33" s="89">
        <f t="shared" si="1"/>
        <v>28.785599999999995</v>
      </c>
    </row>
    <row r="34" spans="1:11" x14ac:dyDescent="0.25">
      <c r="A34" s="81">
        <v>4</v>
      </c>
      <c r="B34" s="82">
        <v>9780310463238</v>
      </c>
      <c r="C34" s="90" t="s">
        <v>317</v>
      </c>
      <c r="D34" s="84" t="s">
        <v>292</v>
      </c>
      <c r="E34" s="85">
        <v>16.989999999999998</v>
      </c>
      <c r="F34" s="86" t="s">
        <v>293</v>
      </c>
      <c r="G34" s="87">
        <f t="shared" si="2"/>
        <v>0.64</v>
      </c>
      <c r="I34" s="88">
        <f t="shared" si="3"/>
        <v>0.4</v>
      </c>
      <c r="J34" s="89">
        <f t="shared" si="0"/>
        <v>6.1163999999999996</v>
      </c>
      <c r="K34" s="89">
        <f t="shared" si="1"/>
        <v>24.465599999999998</v>
      </c>
    </row>
    <row r="35" spans="1:11" x14ac:dyDescent="0.25">
      <c r="A35" s="81">
        <v>4</v>
      </c>
      <c r="B35" s="82">
        <v>9781400239238</v>
      </c>
      <c r="C35" s="90" t="s">
        <v>318</v>
      </c>
      <c r="D35" s="84" t="s">
        <v>292</v>
      </c>
      <c r="E35" s="85">
        <v>8.99</v>
      </c>
      <c r="F35" s="86" t="s">
        <v>293</v>
      </c>
      <c r="G35" s="87">
        <f t="shared" si="2"/>
        <v>0.64</v>
      </c>
      <c r="I35" s="88">
        <f t="shared" si="3"/>
        <v>0.4</v>
      </c>
      <c r="J35" s="89">
        <f t="shared" si="0"/>
        <v>3.2364000000000002</v>
      </c>
      <c r="K35" s="89">
        <f t="shared" si="1"/>
        <v>12.945600000000001</v>
      </c>
    </row>
    <row r="36" spans="1:11" x14ac:dyDescent="0.25">
      <c r="A36" s="81">
        <v>4</v>
      </c>
      <c r="B36" s="82">
        <v>9780310151517</v>
      </c>
      <c r="C36" s="90" t="s">
        <v>319</v>
      </c>
      <c r="D36" s="84" t="s">
        <v>292</v>
      </c>
      <c r="E36" s="85">
        <v>12.99</v>
      </c>
      <c r="F36" s="86" t="s">
        <v>293</v>
      </c>
      <c r="G36" s="87">
        <f t="shared" si="2"/>
        <v>0.64</v>
      </c>
      <c r="I36" s="88">
        <f t="shared" si="3"/>
        <v>0.39999999999999991</v>
      </c>
      <c r="J36" s="89">
        <f t="shared" si="0"/>
        <v>4.6764000000000001</v>
      </c>
      <c r="K36" s="89">
        <f t="shared" si="1"/>
        <v>18.7056</v>
      </c>
    </row>
    <row r="37" spans="1:11" x14ac:dyDescent="0.25">
      <c r="A37" s="81">
        <v>4</v>
      </c>
      <c r="B37" s="94">
        <v>9780310366560</v>
      </c>
      <c r="C37" s="90" t="s">
        <v>320</v>
      </c>
      <c r="D37" s="84" t="s">
        <v>292</v>
      </c>
      <c r="E37" s="85">
        <v>29.99</v>
      </c>
      <c r="F37" s="86" t="s">
        <v>293</v>
      </c>
      <c r="G37" s="87">
        <f t="shared" si="2"/>
        <v>0.64</v>
      </c>
      <c r="I37" s="88">
        <f t="shared" si="3"/>
        <v>0.40000000000000013</v>
      </c>
      <c r="J37" s="89">
        <f t="shared" si="0"/>
        <v>10.796399999999998</v>
      </c>
      <c r="K37" s="89">
        <f t="shared" si="1"/>
        <v>43.185599999999994</v>
      </c>
    </row>
    <row r="38" spans="1:11" x14ac:dyDescent="0.25">
      <c r="A38" s="81">
        <v>4</v>
      </c>
      <c r="B38" s="82">
        <v>9780310154761</v>
      </c>
      <c r="C38" s="90" t="s">
        <v>321</v>
      </c>
      <c r="D38" s="84" t="s">
        <v>292</v>
      </c>
      <c r="E38" s="85">
        <v>18.989999999999998</v>
      </c>
      <c r="F38" s="86" t="s">
        <v>293</v>
      </c>
      <c r="G38" s="87">
        <f t="shared" si="2"/>
        <v>0.64</v>
      </c>
      <c r="I38" s="88">
        <f t="shared" si="3"/>
        <v>0.4</v>
      </c>
      <c r="J38" s="89">
        <f t="shared" si="0"/>
        <v>6.8363999999999994</v>
      </c>
      <c r="K38" s="89">
        <f t="shared" si="1"/>
        <v>27.345599999999997</v>
      </c>
    </row>
    <row r="39" spans="1:11" x14ac:dyDescent="0.25">
      <c r="A39" s="81">
        <v>4</v>
      </c>
      <c r="B39" s="82">
        <v>9780310769064</v>
      </c>
      <c r="C39" s="90" t="s">
        <v>322</v>
      </c>
      <c r="D39" s="84" t="s">
        <v>292</v>
      </c>
      <c r="E39" s="85">
        <v>17.989999999999998</v>
      </c>
      <c r="F39" s="86" t="s">
        <v>293</v>
      </c>
      <c r="G39" s="87">
        <f t="shared" si="2"/>
        <v>0.64</v>
      </c>
      <c r="I39" s="88">
        <f t="shared" si="3"/>
        <v>0.4</v>
      </c>
      <c r="J39" s="89">
        <f t="shared" si="0"/>
        <v>6.476399999999999</v>
      </c>
      <c r="K39" s="89">
        <f t="shared" si="1"/>
        <v>25.905599999999996</v>
      </c>
    </row>
    <row r="40" spans="1:11" x14ac:dyDescent="0.25">
      <c r="A40" s="81">
        <v>4</v>
      </c>
      <c r="B40" s="82">
        <v>9781400333929</v>
      </c>
      <c r="C40" s="90" t="s">
        <v>323</v>
      </c>
      <c r="D40" s="84" t="s">
        <v>292</v>
      </c>
      <c r="E40" s="85">
        <v>19.989999999999998</v>
      </c>
      <c r="F40" s="86" t="s">
        <v>293</v>
      </c>
      <c r="G40" s="87">
        <f t="shared" si="2"/>
        <v>0.64</v>
      </c>
      <c r="I40" s="88">
        <f t="shared" si="3"/>
        <v>0.4</v>
      </c>
      <c r="J40" s="89">
        <f t="shared" si="0"/>
        <v>7.1963999999999988</v>
      </c>
      <c r="K40" s="89">
        <f t="shared" si="1"/>
        <v>28.785599999999995</v>
      </c>
    </row>
    <row r="41" spans="1:11" hidden="1" x14ac:dyDescent="0.25">
      <c r="A41" s="81"/>
      <c r="B41" s="82"/>
      <c r="C41" s="90"/>
      <c r="D41" s="84" t="s">
        <v>292</v>
      </c>
      <c r="E41" s="85"/>
      <c r="F41" s="86" t="s">
        <v>293</v>
      </c>
      <c r="G41" s="87"/>
      <c r="I41" s="88"/>
      <c r="J41" s="89"/>
      <c r="K41" s="89"/>
    </row>
    <row r="42" spans="1:11" hidden="1" x14ac:dyDescent="0.25">
      <c r="A42" s="81"/>
      <c r="B42" s="82"/>
      <c r="C42" s="90"/>
      <c r="D42" s="84" t="s">
        <v>292</v>
      </c>
      <c r="E42" s="85"/>
      <c r="F42" s="86" t="s">
        <v>293</v>
      </c>
      <c r="G42" s="87"/>
      <c r="I42" s="88"/>
      <c r="J42" s="89"/>
      <c r="K42" s="89"/>
    </row>
    <row r="43" spans="1:11" hidden="1" x14ac:dyDescent="0.25">
      <c r="A43" s="81"/>
      <c r="B43" s="82"/>
      <c r="C43" s="90"/>
      <c r="D43" s="84" t="s">
        <v>292</v>
      </c>
      <c r="E43" s="85"/>
      <c r="F43" s="86" t="s">
        <v>293</v>
      </c>
      <c r="G43" s="87"/>
      <c r="I43" s="88"/>
      <c r="J43" s="89"/>
      <c r="K43" s="89"/>
    </row>
    <row r="44" spans="1:11" hidden="1" x14ac:dyDescent="0.25">
      <c r="A44" s="81"/>
      <c r="B44" s="82"/>
      <c r="C44" s="90"/>
      <c r="D44" s="84" t="s">
        <v>292</v>
      </c>
      <c r="E44" s="85"/>
      <c r="F44" s="86" t="s">
        <v>293</v>
      </c>
      <c r="G44" s="87"/>
      <c r="I44" s="88"/>
      <c r="J44" s="89"/>
      <c r="K44" s="89"/>
    </row>
    <row r="45" spans="1:11" hidden="1" x14ac:dyDescent="0.25">
      <c r="A45" s="81"/>
      <c r="B45" s="82"/>
      <c r="C45" s="90"/>
      <c r="D45" s="84" t="s">
        <v>292</v>
      </c>
      <c r="E45" s="85"/>
      <c r="F45" s="86" t="s">
        <v>293</v>
      </c>
      <c r="G45" s="87"/>
      <c r="I45" s="88"/>
      <c r="J45" s="89"/>
      <c r="K45" s="89"/>
    </row>
    <row r="46" spans="1:11" hidden="1" x14ac:dyDescent="0.25">
      <c r="A46" s="81"/>
      <c r="B46" s="82"/>
      <c r="C46" s="90"/>
      <c r="D46" s="84" t="s">
        <v>292</v>
      </c>
      <c r="E46" s="85"/>
      <c r="F46" s="86" t="s">
        <v>293</v>
      </c>
      <c r="G46" s="87"/>
      <c r="I46" s="88"/>
      <c r="J46" s="89"/>
      <c r="K46" s="89"/>
    </row>
    <row r="47" spans="1:11" hidden="1" x14ac:dyDescent="0.25">
      <c r="A47" s="81"/>
      <c r="B47" s="82"/>
      <c r="C47" s="90"/>
      <c r="D47" s="84" t="s">
        <v>292</v>
      </c>
      <c r="E47" s="85"/>
      <c r="F47" s="86" t="s">
        <v>293</v>
      </c>
      <c r="G47" s="87"/>
      <c r="I47" s="88"/>
      <c r="J47" s="89"/>
      <c r="K47" s="89"/>
    </row>
    <row r="48" spans="1:11" hidden="1" x14ac:dyDescent="0.25">
      <c r="A48" s="81"/>
      <c r="B48" s="82"/>
      <c r="C48" s="90"/>
      <c r="D48" s="84" t="s">
        <v>292</v>
      </c>
      <c r="E48" s="85"/>
      <c r="F48" s="86" t="s">
        <v>293</v>
      </c>
      <c r="G48" s="87"/>
      <c r="I48" s="88"/>
      <c r="J48" s="89"/>
      <c r="K48" s="89"/>
    </row>
    <row r="49" spans="1:11" hidden="1" x14ac:dyDescent="0.25">
      <c r="A49" s="81"/>
      <c r="B49" s="82"/>
      <c r="C49" s="90"/>
      <c r="D49" s="84" t="s">
        <v>292</v>
      </c>
      <c r="E49" s="85"/>
      <c r="F49" s="86" t="s">
        <v>293</v>
      </c>
      <c r="G49" s="87"/>
      <c r="I49" s="88"/>
      <c r="J49" s="89"/>
      <c r="K49" s="89"/>
    </row>
    <row r="50" spans="1:11" hidden="1" x14ac:dyDescent="0.25">
      <c r="A50" s="81"/>
      <c r="B50" s="82"/>
      <c r="C50" s="90"/>
      <c r="D50" s="84" t="s">
        <v>292</v>
      </c>
      <c r="E50" s="85"/>
      <c r="F50" s="86" t="s">
        <v>293</v>
      </c>
      <c r="G50" s="87"/>
      <c r="I50" s="88"/>
      <c r="J50" s="89"/>
      <c r="K50" s="89"/>
    </row>
    <row r="51" spans="1:11" hidden="1" x14ac:dyDescent="0.25">
      <c r="A51" s="81"/>
      <c r="B51" s="82"/>
      <c r="C51" s="90"/>
      <c r="D51" s="84" t="s">
        <v>292</v>
      </c>
      <c r="E51" s="85"/>
      <c r="F51" s="86" t="s">
        <v>293</v>
      </c>
      <c r="G51" s="87"/>
      <c r="I51" s="88"/>
      <c r="J51" s="89"/>
      <c r="K51" s="89"/>
    </row>
    <row r="52" spans="1:11" hidden="1" x14ac:dyDescent="0.25">
      <c r="A52" s="81"/>
      <c r="B52" s="91"/>
      <c r="C52" s="92"/>
      <c r="D52" s="84" t="s">
        <v>292</v>
      </c>
      <c r="E52" s="93"/>
      <c r="F52" s="86" t="s">
        <v>293</v>
      </c>
      <c r="G52" s="87"/>
      <c r="I52" s="88"/>
      <c r="J52" s="89"/>
      <c r="K52" s="89"/>
    </row>
    <row r="53" spans="1:11" hidden="1" x14ac:dyDescent="0.25">
      <c r="A53" s="81"/>
      <c r="B53" s="82"/>
      <c r="C53" s="90"/>
      <c r="D53" s="84" t="s">
        <v>292</v>
      </c>
      <c r="E53" s="85"/>
      <c r="F53" s="86" t="s">
        <v>293</v>
      </c>
      <c r="G53" s="87"/>
      <c r="I53" s="88"/>
      <c r="J53" s="89"/>
      <c r="K53" s="89"/>
    </row>
    <row r="54" spans="1:11" hidden="1" x14ac:dyDescent="0.25">
      <c r="A54" s="81"/>
      <c r="B54" s="82"/>
      <c r="C54" s="90"/>
      <c r="D54" s="84" t="s">
        <v>292</v>
      </c>
      <c r="E54" s="85"/>
      <c r="F54" s="86" t="s">
        <v>293</v>
      </c>
      <c r="G54" s="87"/>
      <c r="I54" s="88"/>
      <c r="J54" s="89"/>
      <c r="K54" s="89"/>
    </row>
    <row r="55" spans="1:11" hidden="1" x14ac:dyDescent="0.25">
      <c r="A55" s="81"/>
      <c r="B55" s="82"/>
      <c r="C55" s="90"/>
      <c r="D55" s="84" t="s">
        <v>292</v>
      </c>
      <c r="E55" s="85"/>
      <c r="F55" s="86" t="s">
        <v>293</v>
      </c>
      <c r="G55" s="87"/>
      <c r="I55" s="88"/>
      <c r="J55" s="89"/>
      <c r="K55" s="89"/>
    </row>
    <row r="56" spans="1:11" hidden="1" x14ac:dyDescent="0.25">
      <c r="A56" s="81"/>
      <c r="B56" s="91"/>
      <c r="C56" s="92"/>
      <c r="D56" s="84" t="s">
        <v>292</v>
      </c>
      <c r="E56" s="93"/>
      <c r="F56" s="86" t="s">
        <v>293</v>
      </c>
      <c r="G56" s="87"/>
      <c r="I56" s="88"/>
      <c r="J56" s="89"/>
      <c r="K56" s="89"/>
    </row>
    <row r="57" spans="1:11" hidden="1" x14ac:dyDescent="0.25">
      <c r="A57" s="81"/>
      <c r="B57" s="82"/>
      <c r="C57" s="90"/>
      <c r="D57" s="84" t="s">
        <v>292</v>
      </c>
      <c r="E57" s="85"/>
      <c r="F57" s="86" t="s">
        <v>293</v>
      </c>
      <c r="G57" s="87"/>
      <c r="I57" s="88"/>
      <c r="J57" s="89"/>
      <c r="K57" s="89"/>
    </row>
    <row r="58" spans="1:11" hidden="1" x14ac:dyDescent="0.25">
      <c r="A58" s="81"/>
      <c r="B58" s="82"/>
      <c r="C58" s="90"/>
      <c r="D58" s="84" t="s">
        <v>292</v>
      </c>
      <c r="E58" s="85"/>
      <c r="F58" s="86" t="s">
        <v>293</v>
      </c>
      <c r="G58" s="87"/>
      <c r="I58" s="88"/>
      <c r="J58" s="89"/>
      <c r="K58" s="89"/>
    </row>
    <row r="59" spans="1:11" hidden="1" x14ac:dyDescent="0.25">
      <c r="A59" s="81"/>
      <c r="B59" s="82"/>
      <c r="C59" s="83"/>
      <c r="D59" s="84" t="s">
        <v>292</v>
      </c>
      <c r="E59" s="85"/>
      <c r="F59" s="86" t="s">
        <v>293</v>
      </c>
      <c r="G59" s="87"/>
      <c r="I59" s="88"/>
      <c r="J59" s="89"/>
      <c r="K59" s="89"/>
    </row>
    <row r="60" spans="1:11" hidden="1" x14ac:dyDescent="0.25">
      <c r="A60" s="81"/>
      <c r="B60" s="82"/>
      <c r="C60" s="90"/>
      <c r="D60" s="84" t="s">
        <v>292</v>
      </c>
      <c r="E60" s="85"/>
      <c r="F60" s="86" t="s">
        <v>293</v>
      </c>
      <c r="G60" s="87"/>
      <c r="I60" s="88"/>
      <c r="J60" s="89"/>
      <c r="K60" s="89"/>
    </row>
    <row r="61" spans="1:11" hidden="1" x14ac:dyDescent="0.25">
      <c r="A61" s="81"/>
      <c r="B61" s="82"/>
      <c r="C61" s="90"/>
      <c r="D61" s="84" t="s">
        <v>292</v>
      </c>
      <c r="E61" s="85"/>
      <c r="F61" s="86" t="s">
        <v>293</v>
      </c>
      <c r="G61" s="87"/>
      <c r="I61" s="88"/>
      <c r="J61" s="89"/>
      <c r="K61" s="89"/>
    </row>
    <row r="62" spans="1:11" hidden="1" x14ac:dyDescent="0.25">
      <c r="A62" s="81"/>
      <c r="B62" s="95"/>
      <c r="C62" s="92"/>
      <c r="D62" s="84" t="s">
        <v>292</v>
      </c>
      <c r="E62" s="93"/>
      <c r="F62" s="86" t="s">
        <v>293</v>
      </c>
      <c r="G62" s="87"/>
      <c r="I62" s="88"/>
      <c r="J62" s="89"/>
      <c r="K62" s="89"/>
    </row>
    <row r="63" spans="1:11" hidden="1" x14ac:dyDescent="0.25">
      <c r="A63" s="81"/>
      <c r="B63" s="96"/>
      <c r="C63" s="90"/>
      <c r="D63" s="84" t="s">
        <v>292</v>
      </c>
      <c r="E63" s="85"/>
      <c r="F63" s="86" t="s">
        <v>293</v>
      </c>
      <c r="G63" s="87"/>
      <c r="I63" s="88"/>
      <c r="J63" s="89"/>
      <c r="K63" s="89"/>
    </row>
    <row r="64" spans="1:11" hidden="1" x14ac:dyDescent="0.25">
      <c r="A64" s="81"/>
      <c r="B64" s="95"/>
      <c r="C64" s="92"/>
      <c r="D64" s="84" t="s">
        <v>292</v>
      </c>
      <c r="E64" s="93"/>
      <c r="F64" s="86" t="s">
        <v>293</v>
      </c>
      <c r="G64" s="87"/>
      <c r="I64" s="88"/>
      <c r="J64" s="89"/>
      <c r="K64" s="89"/>
    </row>
    <row r="65" spans="1:11" hidden="1" x14ac:dyDescent="0.25">
      <c r="A65" s="81"/>
      <c r="B65" s="82"/>
      <c r="C65" s="90"/>
      <c r="D65" s="84" t="s">
        <v>292</v>
      </c>
      <c r="E65" s="85"/>
      <c r="F65" s="86" t="s">
        <v>293</v>
      </c>
      <c r="G65" s="87"/>
      <c r="I65" s="88"/>
      <c r="J65" s="89"/>
      <c r="K65" s="89"/>
    </row>
    <row r="66" spans="1:11" ht="15.75" thickBot="1" x14ac:dyDescent="0.3">
      <c r="A66" s="81"/>
      <c r="B66" s="82"/>
      <c r="C66" s="97"/>
      <c r="D66" s="84"/>
      <c r="E66" s="98"/>
      <c r="F66" s="86"/>
      <c r="G66" s="88"/>
      <c r="I66" s="99" t="str">
        <f>IF(A66&gt;0,(1-(J66/(#REF!))),"")</f>
        <v/>
      </c>
      <c r="J66" s="89" t="str">
        <f t="shared" si="0"/>
        <v/>
      </c>
      <c r="K66" s="89" t="str">
        <f t="shared" si="1"/>
        <v/>
      </c>
    </row>
    <row r="67" spans="1:11" ht="15.75" x14ac:dyDescent="0.25">
      <c r="A67" s="100"/>
      <c r="B67" s="101"/>
      <c r="C67" s="102" t="s">
        <v>324</v>
      </c>
      <c r="D67" s="100"/>
      <c r="E67" s="101"/>
      <c r="F67" s="101"/>
      <c r="G67" s="101"/>
      <c r="I67" s="103"/>
      <c r="J67" s="104"/>
      <c r="K67" s="104"/>
    </row>
    <row r="68" spans="1:11" x14ac:dyDescent="0.25">
      <c r="A68" s="105">
        <v>6</v>
      </c>
      <c r="B68" s="106">
        <v>9780310270089</v>
      </c>
      <c r="C68" s="97" t="s">
        <v>325</v>
      </c>
      <c r="D68" s="107"/>
      <c r="E68" s="85">
        <v>0</v>
      </c>
      <c r="F68" s="108" t="s">
        <v>293</v>
      </c>
      <c r="G68" s="97"/>
      <c r="I68" s="109"/>
      <c r="J68" s="89"/>
      <c r="K68" s="89"/>
    </row>
    <row r="69" spans="1:11" x14ac:dyDescent="0.25">
      <c r="A69" s="105">
        <v>4</v>
      </c>
      <c r="B69" s="110">
        <v>9780310264040</v>
      </c>
      <c r="C69" s="111" t="s">
        <v>326</v>
      </c>
      <c r="D69" s="107"/>
      <c r="E69" s="85">
        <v>0</v>
      </c>
      <c r="F69" s="108">
        <v>74.97</v>
      </c>
      <c r="G69" s="97"/>
      <c r="I69" s="109"/>
      <c r="J69" s="89"/>
      <c r="K69" s="89"/>
    </row>
    <row r="70" spans="1:11" s="7" customFormat="1" ht="18.75" x14ac:dyDescent="0.25">
      <c r="A70" s="112"/>
      <c r="B70" s="113" t="s">
        <v>327</v>
      </c>
      <c r="C70" s="114">
        <f>SUM(A11:A67)</f>
        <v>100</v>
      </c>
      <c r="D70" s="112"/>
      <c r="I70" s="115" t="s">
        <v>328</v>
      </c>
      <c r="J70" s="116"/>
      <c r="K70" s="116"/>
    </row>
    <row r="71" spans="1:11" s="7" customFormat="1" ht="18.75" x14ac:dyDescent="0.25">
      <c r="A71" s="112"/>
      <c r="B71" s="113" t="s">
        <v>329</v>
      </c>
      <c r="C71" s="117">
        <f>SUM(K11:K67)</f>
        <v>916.11360000000002</v>
      </c>
      <c r="D71" s="112"/>
      <c r="I71" s="115">
        <f>AVERAGE(I12:I67)</f>
        <v>0.40788177339901499</v>
      </c>
      <c r="J71" s="116"/>
      <c r="K71" s="116"/>
    </row>
  </sheetData>
  <mergeCells count="7">
    <mergeCell ref="A9:G9"/>
    <mergeCell ref="E3:F3"/>
    <mergeCell ref="E4:F4"/>
    <mergeCell ref="E5:F5"/>
    <mergeCell ref="E6:F6"/>
    <mergeCell ref="E7:F7"/>
    <mergeCell ref="E8:F8"/>
  </mergeCells>
  <conditionalFormatting sqref="B24">
    <cfRule type="duplicateValues" dxfId="9" priority="1"/>
    <cfRule type="duplicateValues" dxfId="8" priority="2"/>
  </conditionalFormatting>
  <conditionalFormatting sqref="B30">
    <cfRule type="duplicateValues" dxfId="7" priority="3"/>
    <cfRule type="duplicateValues" dxfId="6" priority="4"/>
  </conditionalFormatting>
  <conditionalFormatting sqref="B38:B41">
    <cfRule type="duplicateValues" dxfId="5" priority="7"/>
    <cfRule type="duplicateValues" dxfId="4" priority="8"/>
  </conditionalFormatting>
  <conditionalFormatting sqref="B53:B55">
    <cfRule type="duplicateValues" dxfId="3" priority="9"/>
    <cfRule type="duplicateValues" dxfId="2" priority="10"/>
  </conditionalFormatting>
  <conditionalFormatting sqref="B56:B1048576 B42:B52 B31:B37 B1:B23 B25:B29">
    <cfRule type="duplicateValues" dxfId="1" priority="5"/>
    <cfRule type="duplicateValues" dxfId="0" priority="6"/>
  </conditionalFormatting>
  <printOptions horizontalCentered="1"/>
  <pageMargins left="0.16" right="0.13" top="0.3" bottom="0.75" header="0.3" footer="0.3"/>
  <pageSetup scale="83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96656-9D1D-4758-AC4C-BB4138E4E187}">
  <dimension ref="A1:H15"/>
  <sheetViews>
    <sheetView view="pageBreakPreview" zoomScale="112" zoomScaleNormal="100" zoomScaleSheetLayoutView="112" workbookViewId="0">
      <selection activeCell="B17" sqref="B17"/>
    </sheetView>
  </sheetViews>
  <sheetFormatPr defaultRowHeight="15" x14ac:dyDescent="0.25"/>
  <cols>
    <col min="1" max="1" width="16.7109375" customWidth="1"/>
    <col min="2" max="2" width="31" customWidth="1"/>
    <col min="3" max="3" width="15.7109375" style="1" customWidth="1"/>
    <col min="4" max="4" width="13.7109375" customWidth="1"/>
    <col min="5" max="5" width="11.7109375" customWidth="1"/>
    <col min="6" max="6" width="13.7109375" customWidth="1"/>
    <col min="7" max="8" width="15.7109375" customWidth="1"/>
    <col min="9" max="9" width="9.42578125" bestFit="1" customWidth="1"/>
  </cols>
  <sheetData>
    <row r="1" spans="1:8" ht="20.100000000000001" customHeight="1" x14ac:dyDescent="0.35">
      <c r="A1" s="118" t="s">
        <v>78</v>
      </c>
      <c r="B1" s="119"/>
      <c r="H1" s="5" t="s">
        <v>105</v>
      </c>
    </row>
    <row r="2" spans="1:8" ht="20.100000000000001" customHeight="1" x14ac:dyDescent="0.25">
      <c r="A2" s="120"/>
      <c r="B2" s="121"/>
    </row>
    <row r="3" spans="1:8" ht="20.100000000000001" customHeight="1" x14ac:dyDescent="0.25">
      <c r="A3" s="120"/>
      <c r="B3" s="121"/>
      <c r="D3" s="8" t="s">
        <v>14</v>
      </c>
      <c r="E3" s="2"/>
      <c r="F3" s="2"/>
      <c r="G3" s="9" t="s">
        <v>10</v>
      </c>
      <c r="H3" s="2"/>
    </row>
    <row r="4" spans="1:8" ht="20.100000000000001" customHeight="1" x14ac:dyDescent="0.25">
      <c r="A4" s="120"/>
      <c r="B4" s="121"/>
      <c r="D4" s="8" t="s">
        <v>15</v>
      </c>
      <c r="E4" s="3"/>
      <c r="F4" s="3"/>
      <c r="G4" s="9" t="s">
        <v>11</v>
      </c>
      <c r="H4" s="3"/>
    </row>
    <row r="5" spans="1:8" ht="20.100000000000001" customHeight="1" x14ac:dyDescent="0.25">
      <c r="A5" s="120"/>
      <c r="B5" s="121"/>
      <c r="D5" s="8" t="s">
        <v>35</v>
      </c>
      <c r="E5" s="3"/>
      <c r="F5" s="3"/>
      <c r="G5" s="9" t="s">
        <v>12</v>
      </c>
      <c r="H5" s="3"/>
    </row>
    <row r="6" spans="1:8" ht="20.100000000000001" customHeight="1" thickBot="1" x14ac:dyDescent="0.3">
      <c r="A6" s="122"/>
      <c r="B6" s="123"/>
      <c r="D6" s="8" t="s">
        <v>16</v>
      </c>
      <c r="E6" s="3"/>
      <c r="F6" s="3"/>
      <c r="G6" s="9" t="s">
        <v>13</v>
      </c>
      <c r="H6" s="3"/>
    </row>
    <row r="8" spans="1:8" s="4" customFormat="1" ht="22.5" customHeight="1" x14ac:dyDescent="0.25">
      <c r="A8" s="26" t="s">
        <v>19</v>
      </c>
      <c r="B8" s="27"/>
      <c r="C8" s="28"/>
      <c r="D8" s="29"/>
      <c r="E8" s="30"/>
      <c r="F8" s="31"/>
      <c r="G8" s="40" t="s">
        <v>17</v>
      </c>
      <c r="H8" s="40" t="s">
        <v>18</v>
      </c>
    </row>
    <row r="9" spans="1:8" x14ac:dyDescent="0.25">
      <c r="A9" s="32" t="s">
        <v>22</v>
      </c>
      <c r="B9" s="45" t="s">
        <v>80</v>
      </c>
      <c r="C9" s="20"/>
      <c r="D9" s="20"/>
      <c r="E9" s="20"/>
      <c r="F9" s="43"/>
      <c r="G9" s="41"/>
      <c r="H9" s="41"/>
    </row>
    <row r="10" spans="1:8" ht="15" customHeight="1" x14ac:dyDescent="0.25">
      <c r="A10" s="32" t="s">
        <v>73</v>
      </c>
      <c r="B10" t="s">
        <v>81</v>
      </c>
      <c r="D10" s="14"/>
      <c r="E10" s="14"/>
      <c r="F10" s="46"/>
      <c r="G10" s="124">
        <f>SUM(G15:G15)</f>
        <v>0</v>
      </c>
      <c r="H10" s="126">
        <f>SUM(H15:H15)</f>
        <v>0</v>
      </c>
    </row>
    <row r="11" spans="1:8" ht="15" customHeight="1" x14ac:dyDescent="0.25">
      <c r="A11" s="32" t="s">
        <v>26</v>
      </c>
      <c r="B11" t="s">
        <v>74</v>
      </c>
      <c r="F11" s="44"/>
      <c r="G11" s="124"/>
      <c r="H11" s="126"/>
    </row>
    <row r="12" spans="1:8" ht="15" customHeight="1" x14ac:dyDescent="0.25">
      <c r="A12" s="32" t="s">
        <v>28</v>
      </c>
      <c r="B12" s="47" t="s">
        <v>82</v>
      </c>
      <c r="F12" s="44"/>
      <c r="G12" s="124"/>
      <c r="H12" s="126"/>
    </row>
    <row r="13" spans="1:8" ht="15.75" customHeight="1" x14ac:dyDescent="0.25">
      <c r="A13" s="35" t="s">
        <v>30</v>
      </c>
      <c r="B13" s="2" t="s">
        <v>42</v>
      </c>
      <c r="C13" s="37"/>
      <c r="D13" s="2"/>
      <c r="E13" s="2"/>
      <c r="F13" s="48"/>
      <c r="G13" s="125"/>
      <c r="H13" s="127"/>
    </row>
    <row r="14" spans="1:8" s="6" customFormat="1" ht="24.75" customHeight="1" x14ac:dyDescent="0.25">
      <c r="A14" s="16" t="s">
        <v>31</v>
      </c>
      <c r="B14" s="16" t="s">
        <v>3</v>
      </c>
      <c r="C14" s="16" t="s">
        <v>32</v>
      </c>
      <c r="D14" s="16" t="s">
        <v>7</v>
      </c>
      <c r="E14" s="16" t="s">
        <v>33</v>
      </c>
      <c r="F14" s="16" t="s">
        <v>34</v>
      </c>
      <c r="G14" s="16" t="s">
        <v>8</v>
      </c>
      <c r="H14" s="16" t="s">
        <v>9</v>
      </c>
    </row>
    <row r="15" spans="1:8" s="4" customFormat="1" ht="30" customHeight="1" x14ac:dyDescent="0.25">
      <c r="A15" s="17">
        <v>9780736987387</v>
      </c>
      <c r="B15" s="15" t="s">
        <v>181</v>
      </c>
      <c r="C15" s="18" t="s">
        <v>182</v>
      </c>
      <c r="D15" s="12">
        <v>17.989999999999998</v>
      </c>
      <c r="E15" s="12"/>
      <c r="F15" s="50">
        <v>0.47</v>
      </c>
      <c r="G15" s="10"/>
      <c r="H15" s="19">
        <f>G15*D15*(1-F15)</f>
        <v>0</v>
      </c>
    </row>
  </sheetData>
  <mergeCells count="3">
    <mergeCell ref="A1:B6"/>
    <mergeCell ref="G10:G13"/>
    <mergeCell ref="H10:H13"/>
  </mergeCells>
  <printOptions horizontalCentered="1"/>
  <pageMargins left="0.25" right="0.25" top="0.31" bottom="0.75" header="0.3" footer="0.3"/>
  <pageSetup scale="99" orientation="landscape" r:id="rId1"/>
  <headerFooter>
    <oddFooter>&amp;C&amp;A - Christmas Catalog Purchase Order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2DB4A-BD6F-45FE-88F7-5F17AE4CFA9A}">
  <dimension ref="A1:N39"/>
  <sheetViews>
    <sheetView view="pageBreakPreview" topLeftCell="A25" zoomScale="112" zoomScaleNormal="100" zoomScaleSheetLayoutView="112" workbookViewId="0">
      <selection activeCell="B29" sqref="B29"/>
    </sheetView>
  </sheetViews>
  <sheetFormatPr defaultRowHeight="15" x14ac:dyDescent="0.25"/>
  <cols>
    <col min="1" max="1" width="17.28515625" customWidth="1"/>
    <col min="2" max="2" width="27.28515625" bestFit="1" customWidth="1"/>
    <col min="3" max="3" width="15.7109375" style="1" customWidth="1"/>
    <col min="4" max="4" width="13.7109375" customWidth="1"/>
    <col min="5" max="5" width="11.7109375" customWidth="1"/>
    <col min="6" max="6" width="13.7109375" customWidth="1"/>
    <col min="7" max="8" width="15.7109375" customWidth="1"/>
  </cols>
  <sheetData>
    <row r="1" spans="1:14" ht="20.100000000000001" customHeight="1" x14ac:dyDescent="0.35">
      <c r="A1" s="118" t="s">
        <v>83</v>
      </c>
      <c r="B1" s="119"/>
      <c r="H1" s="5" t="s">
        <v>105</v>
      </c>
    </row>
    <row r="2" spans="1:14" ht="20.100000000000001" customHeight="1" x14ac:dyDescent="0.25">
      <c r="A2" s="120"/>
      <c r="B2" s="121"/>
    </row>
    <row r="3" spans="1:14" ht="20.100000000000001" customHeight="1" x14ac:dyDescent="0.25">
      <c r="A3" s="120"/>
      <c r="B3" s="121"/>
      <c r="D3" s="8" t="s">
        <v>14</v>
      </c>
      <c r="E3" s="2"/>
      <c r="F3" s="2"/>
      <c r="G3" s="9" t="s">
        <v>10</v>
      </c>
      <c r="H3" s="2"/>
    </row>
    <row r="4" spans="1:14" ht="20.100000000000001" customHeight="1" x14ac:dyDescent="0.25">
      <c r="A4" s="120"/>
      <c r="B4" s="121"/>
      <c r="D4" s="8" t="s">
        <v>15</v>
      </c>
      <c r="E4" s="3"/>
      <c r="F4" s="3"/>
      <c r="G4" s="9" t="s">
        <v>11</v>
      </c>
      <c r="H4" s="3"/>
    </row>
    <row r="5" spans="1:14" ht="20.100000000000001" customHeight="1" x14ac:dyDescent="0.25">
      <c r="A5" s="120"/>
      <c r="B5" s="121"/>
      <c r="D5" s="8" t="s">
        <v>35</v>
      </c>
      <c r="E5" s="3"/>
      <c r="F5" s="3"/>
      <c r="G5" s="9" t="s">
        <v>12</v>
      </c>
      <c r="H5" s="3"/>
    </row>
    <row r="6" spans="1:14" ht="20.100000000000001" customHeight="1" thickBot="1" x14ac:dyDescent="0.3">
      <c r="A6" s="122"/>
      <c r="B6" s="123"/>
      <c r="D6" s="8" t="s">
        <v>16</v>
      </c>
      <c r="E6" s="3"/>
      <c r="F6" s="3"/>
      <c r="G6" s="9" t="s">
        <v>13</v>
      </c>
      <c r="H6" s="3"/>
    </row>
    <row r="8" spans="1:14" s="7" customFormat="1" ht="22.5" customHeight="1" x14ac:dyDescent="0.25">
      <c r="A8" s="26" t="s">
        <v>19</v>
      </c>
      <c r="B8" s="30"/>
      <c r="C8" s="28"/>
      <c r="D8" s="30" t="s">
        <v>62</v>
      </c>
      <c r="E8" s="30"/>
      <c r="F8" s="31"/>
      <c r="G8" s="40" t="s">
        <v>17</v>
      </c>
      <c r="H8" s="40" t="s">
        <v>18</v>
      </c>
    </row>
    <row r="9" spans="1:14" x14ac:dyDescent="0.25">
      <c r="A9" s="32" t="s">
        <v>61</v>
      </c>
      <c r="B9" s="20">
        <v>0.5</v>
      </c>
      <c r="D9" s="145" t="s">
        <v>89</v>
      </c>
      <c r="E9" s="146"/>
      <c r="F9" s="147"/>
      <c r="G9" s="41"/>
      <c r="H9" s="41"/>
    </row>
    <row r="10" spans="1:14" ht="15" customHeight="1" x14ac:dyDescent="0.25">
      <c r="A10" s="32" t="s">
        <v>65</v>
      </c>
      <c r="B10" t="s">
        <v>84</v>
      </c>
      <c r="D10" s="146"/>
      <c r="E10" s="146"/>
      <c r="F10" s="147"/>
      <c r="G10" s="124">
        <f>SUM(G15:G35)</f>
        <v>0</v>
      </c>
      <c r="H10" s="126">
        <f>SUM(H15:H35)</f>
        <v>0</v>
      </c>
      <c r="N10" t="s">
        <v>88</v>
      </c>
    </row>
    <row r="11" spans="1:14" ht="15" customHeight="1" x14ac:dyDescent="0.25">
      <c r="A11" s="32" t="s">
        <v>85</v>
      </c>
      <c r="B11" t="s">
        <v>86</v>
      </c>
      <c r="D11" s="146"/>
      <c r="E11" s="146"/>
      <c r="F11" s="147"/>
      <c r="G11" s="124"/>
      <c r="H11" s="126"/>
    </row>
    <row r="12" spans="1:14" ht="15" customHeight="1" x14ac:dyDescent="0.25">
      <c r="A12" s="32" t="s">
        <v>64</v>
      </c>
      <c r="B12" s="128" t="s">
        <v>87</v>
      </c>
      <c r="C12" s="128"/>
      <c r="D12" s="146"/>
      <c r="E12" s="146"/>
      <c r="F12" s="147"/>
      <c r="G12" s="124"/>
      <c r="H12" s="126"/>
    </row>
    <row r="13" spans="1:14" x14ac:dyDescent="0.25">
      <c r="A13" s="51"/>
      <c r="B13" s="144"/>
      <c r="C13" s="144"/>
      <c r="D13" s="148"/>
      <c r="E13" s="148"/>
      <c r="F13" s="149"/>
      <c r="G13" s="125"/>
      <c r="H13" s="127"/>
    </row>
    <row r="14" spans="1:14" s="6" customFormat="1" ht="29.25" customHeight="1" x14ac:dyDescent="0.25">
      <c r="A14" s="16" t="s">
        <v>2</v>
      </c>
      <c r="B14" s="16" t="s">
        <v>3</v>
      </c>
      <c r="C14" s="16" t="s">
        <v>4</v>
      </c>
      <c r="D14" s="16" t="s">
        <v>7</v>
      </c>
      <c r="E14" s="16" t="s">
        <v>5</v>
      </c>
      <c r="F14" s="16" t="s">
        <v>6</v>
      </c>
      <c r="G14" s="16" t="s">
        <v>8</v>
      </c>
      <c r="H14" s="16" t="s">
        <v>9</v>
      </c>
    </row>
    <row r="15" spans="1:14" s="4" customFormat="1" ht="30" customHeight="1" x14ac:dyDescent="0.25">
      <c r="A15" s="17">
        <v>612978605615</v>
      </c>
      <c r="B15" s="11" t="s">
        <v>183</v>
      </c>
      <c r="C15" s="10" t="s">
        <v>184</v>
      </c>
      <c r="D15" s="12">
        <v>24.99</v>
      </c>
      <c r="E15" s="12">
        <f>D15*0.5</f>
        <v>12.494999999999999</v>
      </c>
      <c r="F15" s="10"/>
      <c r="G15" s="10"/>
      <c r="H15" s="19">
        <f>E15*G15</f>
        <v>0</v>
      </c>
    </row>
    <row r="16" spans="1:14" s="4" customFormat="1" ht="30" customHeight="1" x14ac:dyDescent="0.25">
      <c r="A16" s="17">
        <v>612978605622</v>
      </c>
      <c r="B16" s="11" t="s">
        <v>185</v>
      </c>
      <c r="C16" s="10" t="s">
        <v>186</v>
      </c>
      <c r="D16" s="12">
        <v>24.99</v>
      </c>
      <c r="E16" s="12">
        <f>D16*0.5</f>
        <v>12.494999999999999</v>
      </c>
      <c r="F16" s="10"/>
      <c r="G16" s="10"/>
      <c r="H16" s="19">
        <f t="shared" ref="H16:H35" si="0">E16*G16</f>
        <v>0</v>
      </c>
    </row>
    <row r="17" spans="1:8" s="4" customFormat="1" ht="30" customHeight="1" x14ac:dyDescent="0.25">
      <c r="A17" s="17">
        <v>612978605639</v>
      </c>
      <c r="B17" s="11" t="s">
        <v>187</v>
      </c>
      <c r="C17" s="10" t="s">
        <v>188</v>
      </c>
      <c r="D17" s="12">
        <v>24.99</v>
      </c>
      <c r="E17" s="12">
        <f t="shared" ref="E17:E35" si="1">D17*0.5</f>
        <v>12.494999999999999</v>
      </c>
      <c r="F17" s="10"/>
      <c r="G17" s="10"/>
      <c r="H17" s="19">
        <f t="shared" si="0"/>
        <v>0</v>
      </c>
    </row>
    <row r="18" spans="1:8" s="4" customFormat="1" ht="30" customHeight="1" x14ac:dyDescent="0.25">
      <c r="A18" s="17">
        <v>612978605646</v>
      </c>
      <c r="B18" s="11" t="s">
        <v>189</v>
      </c>
      <c r="C18" s="10" t="s">
        <v>190</v>
      </c>
      <c r="D18" s="12">
        <v>24.99</v>
      </c>
      <c r="E18" s="12">
        <f t="shared" si="1"/>
        <v>12.494999999999999</v>
      </c>
      <c r="F18" s="10"/>
      <c r="G18" s="10"/>
      <c r="H18" s="19">
        <f t="shared" si="0"/>
        <v>0</v>
      </c>
    </row>
    <row r="19" spans="1:8" s="4" customFormat="1" ht="30" customHeight="1" x14ac:dyDescent="0.25">
      <c r="A19" s="17">
        <v>612978605851</v>
      </c>
      <c r="B19" s="11" t="s">
        <v>191</v>
      </c>
      <c r="C19" s="10" t="s">
        <v>192</v>
      </c>
      <c r="D19" s="12">
        <v>24.99</v>
      </c>
      <c r="E19" s="12">
        <f t="shared" si="1"/>
        <v>12.494999999999999</v>
      </c>
      <c r="F19" s="10"/>
      <c r="G19" s="10"/>
      <c r="H19" s="19">
        <f t="shared" si="0"/>
        <v>0</v>
      </c>
    </row>
    <row r="20" spans="1:8" s="4" customFormat="1" ht="30" customHeight="1" x14ac:dyDescent="0.25">
      <c r="A20" s="17">
        <v>612978605868</v>
      </c>
      <c r="B20" s="11" t="s">
        <v>193</v>
      </c>
      <c r="C20" s="10" t="s">
        <v>194</v>
      </c>
      <c r="D20" s="12">
        <v>24.99</v>
      </c>
      <c r="E20" s="12">
        <f t="shared" si="1"/>
        <v>12.494999999999999</v>
      </c>
      <c r="F20" s="10"/>
      <c r="G20" s="10"/>
      <c r="H20" s="19">
        <f t="shared" si="0"/>
        <v>0</v>
      </c>
    </row>
    <row r="21" spans="1:8" ht="30" customHeight="1" x14ac:dyDescent="0.25">
      <c r="A21" s="17">
        <v>612978605875</v>
      </c>
      <c r="B21" s="11" t="s">
        <v>195</v>
      </c>
      <c r="C21" s="10" t="s">
        <v>196</v>
      </c>
      <c r="D21" s="12">
        <v>24.99</v>
      </c>
      <c r="E21" s="12">
        <f t="shared" si="1"/>
        <v>12.494999999999999</v>
      </c>
      <c r="F21" s="10"/>
      <c r="G21" s="10"/>
      <c r="H21" s="19">
        <f t="shared" si="0"/>
        <v>0</v>
      </c>
    </row>
    <row r="22" spans="1:8" ht="30" customHeight="1" x14ac:dyDescent="0.25">
      <c r="A22" s="17">
        <v>612978605882</v>
      </c>
      <c r="B22" s="11" t="s">
        <v>197</v>
      </c>
      <c r="C22" s="10" t="s">
        <v>198</v>
      </c>
      <c r="D22" s="12">
        <v>24.99</v>
      </c>
      <c r="E22" s="12">
        <f t="shared" si="1"/>
        <v>12.494999999999999</v>
      </c>
      <c r="F22" s="10"/>
      <c r="G22" s="10"/>
      <c r="H22" s="19">
        <f t="shared" si="0"/>
        <v>0</v>
      </c>
    </row>
    <row r="23" spans="1:8" ht="30" customHeight="1" x14ac:dyDescent="0.25">
      <c r="A23" s="17">
        <v>612978600313</v>
      </c>
      <c r="B23" s="11" t="s">
        <v>199</v>
      </c>
      <c r="C23" s="10" t="s">
        <v>200</v>
      </c>
      <c r="D23" s="12">
        <v>32.99</v>
      </c>
      <c r="E23" s="12">
        <f t="shared" si="1"/>
        <v>16.495000000000001</v>
      </c>
      <c r="F23" s="10"/>
      <c r="G23" s="10"/>
      <c r="H23" s="19">
        <f t="shared" si="0"/>
        <v>0</v>
      </c>
    </row>
    <row r="24" spans="1:8" ht="30" customHeight="1" x14ac:dyDescent="0.25">
      <c r="A24" s="17">
        <v>612978603871</v>
      </c>
      <c r="B24" s="11" t="s">
        <v>201</v>
      </c>
      <c r="C24" s="10" t="s">
        <v>202</v>
      </c>
      <c r="D24" s="12">
        <v>19.989999999999998</v>
      </c>
      <c r="E24" s="12">
        <f t="shared" si="1"/>
        <v>9.9949999999999992</v>
      </c>
      <c r="F24" s="10"/>
      <c r="G24" s="10"/>
      <c r="H24" s="19">
        <f t="shared" si="0"/>
        <v>0</v>
      </c>
    </row>
    <row r="25" spans="1:8" ht="30" customHeight="1" x14ac:dyDescent="0.25">
      <c r="A25" s="17">
        <v>612978603888</v>
      </c>
      <c r="B25" s="11" t="s">
        <v>203</v>
      </c>
      <c r="C25" s="10" t="s">
        <v>204</v>
      </c>
      <c r="D25" s="12">
        <v>19.989999999999998</v>
      </c>
      <c r="E25" s="12">
        <f t="shared" si="1"/>
        <v>9.9949999999999992</v>
      </c>
      <c r="F25" s="10"/>
      <c r="G25" s="10"/>
      <c r="H25" s="19">
        <f t="shared" si="0"/>
        <v>0</v>
      </c>
    </row>
    <row r="26" spans="1:8" ht="30" customHeight="1" x14ac:dyDescent="0.25">
      <c r="A26" s="17">
        <v>612978603895</v>
      </c>
      <c r="B26" s="11" t="s">
        <v>205</v>
      </c>
      <c r="C26" s="10" t="s">
        <v>206</v>
      </c>
      <c r="D26" s="12">
        <v>19.989999999999998</v>
      </c>
      <c r="E26" s="12">
        <f t="shared" si="1"/>
        <v>9.9949999999999992</v>
      </c>
      <c r="F26" s="10"/>
      <c r="G26" s="10"/>
      <c r="H26" s="19">
        <f t="shared" si="0"/>
        <v>0</v>
      </c>
    </row>
    <row r="27" spans="1:8" ht="30" customHeight="1" x14ac:dyDescent="0.25">
      <c r="A27" s="17">
        <v>612978603901</v>
      </c>
      <c r="B27" s="11" t="s">
        <v>207</v>
      </c>
      <c r="C27" s="10" t="s">
        <v>208</v>
      </c>
      <c r="D27" s="12">
        <v>19.989999999999998</v>
      </c>
      <c r="E27" s="12">
        <f t="shared" si="1"/>
        <v>9.9949999999999992</v>
      </c>
      <c r="F27" s="10"/>
      <c r="G27" s="10"/>
      <c r="H27" s="19">
        <f t="shared" si="0"/>
        <v>0</v>
      </c>
    </row>
    <row r="28" spans="1:8" ht="30" customHeight="1" x14ac:dyDescent="0.25">
      <c r="A28" s="17">
        <v>612978604298</v>
      </c>
      <c r="B28" s="11" t="s">
        <v>209</v>
      </c>
      <c r="C28" s="10" t="s">
        <v>210</v>
      </c>
      <c r="D28" s="12">
        <v>19.989999999999998</v>
      </c>
      <c r="E28" s="12">
        <f t="shared" si="1"/>
        <v>9.9949999999999992</v>
      </c>
      <c r="F28" s="10"/>
      <c r="G28" s="10"/>
      <c r="H28" s="19">
        <f t="shared" si="0"/>
        <v>0</v>
      </c>
    </row>
    <row r="29" spans="1:8" ht="30" customHeight="1" x14ac:dyDescent="0.25">
      <c r="A29" s="17">
        <v>612978604304</v>
      </c>
      <c r="B29" s="11" t="s">
        <v>211</v>
      </c>
      <c r="C29" s="10" t="s">
        <v>212</v>
      </c>
      <c r="D29" s="12">
        <v>19.989999999999998</v>
      </c>
      <c r="E29" s="12">
        <f t="shared" si="1"/>
        <v>9.9949999999999992</v>
      </c>
      <c r="F29" s="10"/>
      <c r="G29" s="10"/>
      <c r="H29" s="19">
        <f t="shared" si="0"/>
        <v>0</v>
      </c>
    </row>
    <row r="30" spans="1:8" ht="30" customHeight="1" x14ac:dyDescent="0.25">
      <c r="A30" s="17">
        <v>612978604311</v>
      </c>
      <c r="B30" s="11" t="s">
        <v>213</v>
      </c>
      <c r="C30" s="10" t="s">
        <v>214</v>
      </c>
      <c r="D30" s="12">
        <v>19.989999999999998</v>
      </c>
      <c r="E30" s="12">
        <f t="shared" si="1"/>
        <v>9.9949999999999992</v>
      </c>
      <c r="F30" s="10"/>
      <c r="G30" s="10"/>
      <c r="H30" s="19">
        <f t="shared" si="0"/>
        <v>0</v>
      </c>
    </row>
    <row r="31" spans="1:8" ht="30" customHeight="1" x14ac:dyDescent="0.25">
      <c r="A31" s="17">
        <v>612978604328</v>
      </c>
      <c r="B31" s="11" t="s">
        <v>215</v>
      </c>
      <c r="C31" s="10" t="s">
        <v>216</v>
      </c>
      <c r="D31" s="12">
        <v>19.989999999999998</v>
      </c>
      <c r="E31" s="12">
        <f t="shared" si="1"/>
        <v>9.9949999999999992</v>
      </c>
      <c r="F31" s="10"/>
      <c r="G31" s="10"/>
      <c r="H31" s="19">
        <f t="shared" si="0"/>
        <v>0</v>
      </c>
    </row>
    <row r="32" spans="1:8" ht="30" customHeight="1" x14ac:dyDescent="0.25">
      <c r="A32" s="17">
        <v>612978604847</v>
      </c>
      <c r="B32" s="11" t="s">
        <v>217</v>
      </c>
      <c r="C32" s="10" t="s">
        <v>218</v>
      </c>
      <c r="D32" s="12">
        <v>16.989999999999998</v>
      </c>
      <c r="E32" s="12">
        <f t="shared" si="1"/>
        <v>8.4949999999999992</v>
      </c>
      <c r="F32" s="10"/>
      <c r="G32" s="10"/>
      <c r="H32" s="19">
        <f t="shared" si="0"/>
        <v>0</v>
      </c>
    </row>
    <row r="33" spans="1:8" ht="30" customHeight="1" x14ac:dyDescent="0.25">
      <c r="A33" s="17">
        <v>612978604854</v>
      </c>
      <c r="B33" s="11" t="s">
        <v>219</v>
      </c>
      <c r="C33" s="10" t="s">
        <v>220</v>
      </c>
      <c r="D33" s="12">
        <v>16.989999999999998</v>
      </c>
      <c r="E33" s="12">
        <f t="shared" si="1"/>
        <v>8.4949999999999992</v>
      </c>
      <c r="F33" s="10"/>
      <c r="G33" s="10"/>
      <c r="H33" s="19">
        <f t="shared" si="0"/>
        <v>0</v>
      </c>
    </row>
    <row r="34" spans="1:8" ht="30" customHeight="1" x14ac:dyDescent="0.25">
      <c r="A34" s="17">
        <v>612978604861</v>
      </c>
      <c r="B34" s="11" t="s">
        <v>221</v>
      </c>
      <c r="C34" s="10" t="s">
        <v>222</v>
      </c>
      <c r="D34" s="12">
        <v>16.989999999999998</v>
      </c>
      <c r="E34" s="12">
        <f t="shared" si="1"/>
        <v>8.4949999999999992</v>
      </c>
      <c r="F34" s="10"/>
      <c r="G34" s="10"/>
      <c r="H34" s="19">
        <f t="shared" si="0"/>
        <v>0</v>
      </c>
    </row>
    <row r="35" spans="1:8" ht="30" customHeight="1" x14ac:dyDescent="0.25">
      <c r="A35" s="17">
        <v>612978604908</v>
      </c>
      <c r="B35" s="11" t="s">
        <v>223</v>
      </c>
      <c r="C35" s="10" t="s">
        <v>224</v>
      </c>
      <c r="D35" s="12">
        <v>16.989999999999998</v>
      </c>
      <c r="E35" s="12">
        <f t="shared" si="1"/>
        <v>8.4949999999999992</v>
      </c>
      <c r="F35" s="10"/>
      <c r="G35" s="10"/>
      <c r="H35" s="19">
        <f t="shared" si="0"/>
        <v>0</v>
      </c>
    </row>
    <row r="36" spans="1:8" ht="30" customHeight="1" x14ac:dyDescent="0.25">
      <c r="A36" s="17">
        <v>612978604915</v>
      </c>
      <c r="B36" s="11" t="s">
        <v>225</v>
      </c>
      <c r="C36" s="10" t="s">
        <v>226</v>
      </c>
      <c r="D36" s="12">
        <v>16.989999999999998</v>
      </c>
      <c r="E36" s="12">
        <f t="shared" ref="E36:E39" si="2">D36*0.5</f>
        <v>8.4949999999999992</v>
      </c>
      <c r="F36" s="10"/>
      <c r="G36" s="10"/>
      <c r="H36" s="19">
        <f t="shared" ref="H36:H39" si="3">E36*G36</f>
        <v>0</v>
      </c>
    </row>
    <row r="37" spans="1:8" ht="30" customHeight="1" x14ac:dyDescent="0.25">
      <c r="A37" s="17">
        <v>612978604922</v>
      </c>
      <c r="B37" s="11" t="s">
        <v>227</v>
      </c>
      <c r="C37" s="10" t="s">
        <v>228</v>
      </c>
      <c r="D37" s="12">
        <v>16.989999999999998</v>
      </c>
      <c r="E37" s="12">
        <f t="shared" si="2"/>
        <v>8.4949999999999992</v>
      </c>
      <c r="F37" s="10"/>
      <c r="G37" s="10"/>
      <c r="H37" s="19">
        <f t="shared" si="3"/>
        <v>0</v>
      </c>
    </row>
    <row r="38" spans="1:8" ht="30" customHeight="1" x14ac:dyDescent="0.25">
      <c r="A38" s="17">
        <v>612978599150</v>
      </c>
      <c r="B38" s="11" t="s">
        <v>229</v>
      </c>
      <c r="C38" s="10" t="s">
        <v>230</v>
      </c>
      <c r="D38" s="12">
        <v>17.989999999999998</v>
      </c>
      <c r="E38" s="12">
        <f t="shared" si="2"/>
        <v>8.9949999999999992</v>
      </c>
      <c r="F38" s="10"/>
      <c r="G38" s="10"/>
      <c r="H38" s="19">
        <f t="shared" si="3"/>
        <v>0</v>
      </c>
    </row>
    <row r="39" spans="1:8" ht="30" customHeight="1" x14ac:dyDescent="0.25">
      <c r="A39" s="17">
        <v>612978599136</v>
      </c>
      <c r="B39" s="11" t="s">
        <v>231</v>
      </c>
      <c r="C39" s="10" t="s">
        <v>232</v>
      </c>
      <c r="D39" s="12">
        <v>17.989999999999998</v>
      </c>
      <c r="E39" s="12">
        <f t="shared" si="2"/>
        <v>8.9949999999999992</v>
      </c>
      <c r="F39" s="10"/>
      <c r="G39" s="10"/>
      <c r="H39" s="19">
        <f t="shared" si="3"/>
        <v>0</v>
      </c>
    </row>
  </sheetData>
  <mergeCells count="5">
    <mergeCell ref="A1:B6"/>
    <mergeCell ref="G10:G13"/>
    <mergeCell ref="H10:H13"/>
    <mergeCell ref="B12:C13"/>
    <mergeCell ref="D9:F13"/>
  </mergeCells>
  <printOptions horizontalCentered="1"/>
  <pageMargins left="0.25" right="0.25" top="0.31" bottom="0.75" header="0.3" footer="0.3"/>
  <pageSetup orientation="landscape" r:id="rId1"/>
  <headerFooter>
    <oddFooter>&amp;C&amp;A - Christmas Catalog Purchase Order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10921-F9DD-43B8-8162-3D03D09C755B}">
  <dimension ref="A1:H17"/>
  <sheetViews>
    <sheetView view="pageBreakPreview" zoomScale="112" zoomScaleNormal="100" zoomScaleSheetLayoutView="112" workbookViewId="0">
      <selection activeCell="J18" sqref="J18"/>
    </sheetView>
  </sheetViews>
  <sheetFormatPr defaultRowHeight="15" x14ac:dyDescent="0.25"/>
  <cols>
    <col min="1" max="1" width="16.7109375" customWidth="1"/>
    <col min="2" max="2" width="31" customWidth="1"/>
    <col min="3" max="3" width="15.7109375" style="1" customWidth="1"/>
    <col min="4" max="4" width="13.7109375" customWidth="1"/>
    <col min="5" max="5" width="11.7109375" customWidth="1"/>
    <col min="6" max="6" width="13.7109375" customWidth="1"/>
    <col min="7" max="8" width="15.7109375" customWidth="1"/>
    <col min="9" max="9" width="9.42578125" bestFit="1" customWidth="1"/>
  </cols>
  <sheetData>
    <row r="1" spans="1:8" ht="20.100000000000001" customHeight="1" x14ac:dyDescent="0.35">
      <c r="A1" s="118" t="s">
        <v>90</v>
      </c>
      <c r="B1" s="119"/>
      <c r="H1" s="5" t="s">
        <v>105</v>
      </c>
    </row>
    <row r="2" spans="1:8" ht="20.100000000000001" customHeight="1" x14ac:dyDescent="0.25">
      <c r="A2" s="120"/>
      <c r="B2" s="121"/>
    </row>
    <row r="3" spans="1:8" ht="20.100000000000001" customHeight="1" x14ac:dyDescent="0.25">
      <c r="A3" s="120"/>
      <c r="B3" s="121"/>
      <c r="D3" s="8" t="s">
        <v>14</v>
      </c>
      <c r="E3" s="2"/>
      <c r="F3" s="2"/>
      <c r="G3" s="9" t="s">
        <v>10</v>
      </c>
      <c r="H3" s="2"/>
    </row>
    <row r="4" spans="1:8" ht="20.100000000000001" customHeight="1" x14ac:dyDescent="0.25">
      <c r="A4" s="120"/>
      <c r="B4" s="121"/>
      <c r="D4" s="8" t="s">
        <v>15</v>
      </c>
      <c r="E4" s="3"/>
      <c r="F4" s="3"/>
      <c r="G4" s="9" t="s">
        <v>11</v>
      </c>
      <c r="H4" s="3"/>
    </row>
    <row r="5" spans="1:8" ht="20.100000000000001" customHeight="1" x14ac:dyDescent="0.25">
      <c r="A5" s="120"/>
      <c r="B5" s="121"/>
      <c r="D5" s="8" t="s">
        <v>35</v>
      </c>
      <c r="E5" s="3"/>
      <c r="F5" s="3"/>
      <c r="G5" s="9" t="s">
        <v>12</v>
      </c>
      <c r="H5" s="3"/>
    </row>
    <row r="6" spans="1:8" ht="20.100000000000001" customHeight="1" thickBot="1" x14ac:dyDescent="0.3">
      <c r="A6" s="122"/>
      <c r="B6" s="123"/>
      <c r="D6" s="8" t="s">
        <v>16</v>
      </c>
      <c r="E6" s="3"/>
      <c r="F6" s="3"/>
      <c r="G6" s="9" t="s">
        <v>13</v>
      </c>
      <c r="H6" s="3"/>
    </row>
    <row r="8" spans="1:8" s="4" customFormat="1" ht="22.5" customHeight="1" x14ac:dyDescent="0.25">
      <c r="A8" s="26" t="s">
        <v>19</v>
      </c>
      <c r="B8" s="27"/>
      <c r="C8" s="28"/>
      <c r="D8" s="29"/>
      <c r="E8" s="30"/>
      <c r="F8" s="31"/>
      <c r="G8" s="40" t="s">
        <v>17</v>
      </c>
      <c r="H8" s="40" t="s">
        <v>18</v>
      </c>
    </row>
    <row r="9" spans="1:8" x14ac:dyDescent="0.25">
      <c r="A9" s="32"/>
      <c r="B9" s="20"/>
      <c r="C9" s="20"/>
      <c r="D9" s="21"/>
      <c r="E9" s="22"/>
      <c r="F9" s="33"/>
      <c r="G9" s="41"/>
      <c r="H9" s="41"/>
    </row>
    <row r="10" spans="1:8" ht="15" customHeight="1" x14ac:dyDescent="0.25">
      <c r="A10" s="32"/>
      <c r="B10" s="23"/>
      <c r="D10" s="22"/>
      <c r="E10" s="22"/>
      <c r="F10" s="33"/>
      <c r="G10" s="124">
        <f>SUM(G15:G16)</f>
        <v>0</v>
      </c>
      <c r="H10" s="126">
        <f>SUM(H15:H16)</f>
        <v>0</v>
      </c>
    </row>
    <row r="11" spans="1:8" ht="15" customHeight="1" x14ac:dyDescent="0.25">
      <c r="A11" s="32"/>
      <c r="B11" s="24"/>
      <c r="D11" s="22"/>
      <c r="E11" s="22"/>
      <c r="F11" s="33"/>
      <c r="G11" s="124"/>
      <c r="H11" s="126"/>
    </row>
    <row r="12" spans="1:8" ht="15" customHeight="1" x14ac:dyDescent="0.25">
      <c r="A12" s="32"/>
      <c r="D12" s="22"/>
      <c r="E12" s="22"/>
      <c r="F12" s="33"/>
      <c r="G12" s="124"/>
      <c r="H12" s="126"/>
    </row>
    <row r="13" spans="1:8" ht="15.75" customHeight="1" x14ac:dyDescent="0.25">
      <c r="A13" s="35"/>
      <c r="B13" s="36"/>
      <c r="C13" s="37"/>
      <c r="D13" s="38"/>
      <c r="E13" s="38"/>
      <c r="F13" s="39"/>
      <c r="G13" s="125"/>
      <c r="H13" s="127"/>
    </row>
    <row r="14" spans="1:8" s="6" customFormat="1" ht="24.75" customHeight="1" x14ac:dyDescent="0.25">
      <c r="A14" s="16" t="s">
        <v>31</v>
      </c>
      <c r="B14" s="16" t="s">
        <v>3</v>
      </c>
      <c r="C14" s="16" t="s">
        <v>32</v>
      </c>
      <c r="D14" s="16" t="s">
        <v>7</v>
      </c>
      <c r="E14" s="16" t="s">
        <v>33</v>
      </c>
      <c r="F14" s="16" t="s">
        <v>34</v>
      </c>
      <c r="G14" s="16" t="s">
        <v>8</v>
      </c>
      <c r="H14" s="16" t="s">
        <v>9</v>
      </c>
    </row>
    <row r="15" spans="1:8" s="4" customFormat="1" ht="30" customHeight="1" x14ac:dyDescent="0.25">
      <c r="A15" s="17">
        <v>9780825448188</v>
      </c>
      <c r="B15" s="15" t="s">
        <v>233</v>
      </c>
      <c r="C15" s="18" t="s">
        <v>234</v>
      </c>
      <c r="D15" s="12">
        <v>19.989999999999998</v>
      </c>
      <c r="E15" s="12"/>
      <c r="F15" s="50"/>
      <c r="G15" s="10"/>
      <c r="H15" s="19">
        <f>G15*D15*(1-F15)</f>
        <v>0</v>
      </c>
    </row>
    <row r="16" spans="1:8" ht="30" customHeight="1" x14ac:dyDescent="0.25">
      <c r="A16" s="17">
        <v>9780825448157</v>
      </c>
      <c r="B16" s="15" t="s">
        <v>235</v>
      </c>
      <c r="C16" s="18" t="s">
        <v>236</v>
      </c>
      <c r="D16" s="12">
        <v>21.99</v>
      </c>
      <c r="E16" s="12"/>
      <c r="F16" s="50"/>
      <c r="G16" s="10"/>
      <c r="H16" s="19">
        <f>G16*D16*(1-F16)</f>
        <v>0</v>
      </c>
    </row>
    <row r="17" spans="1:8" ht="30" customHeight="1" x14ac:dyDescent="0.25">
      <c r="A17" s="17">
        <v>9780825447730</v>
      </c>
      <c r="B17" s="15" t="s">
        <v>237</v>
      </c>
      <c r="C17" s="18" t="s">
        <v>238</v>
      </c>
      <c r="D17" s="12">
        <v>16.989999999999998</v>
      </c>
      <c r="E17" s="12"/>
      <c r="F17" s="50"/>
      <c r="G17" s="10"/>
      <c r="H17" s="19">
        <f>G17*D17*(1-F17)</f>
        <v>0</v>
      </c>
    </row>
  </sheetData>
  <mergeCells count="3">
    <mergeCell ref="A1:B6"/>
    <mergeCell ref="G10:G13"/>
    <mergeCell ref="H10:H13"/>
  </mergeCells>
  <printOptions horizontalCentered="1"/>
  <pageMargins left="0.25" right="0.25" top="0.31" bottom="0.75" header="0.3" footer="0.3"/>
  <pageSetup scale="99" orientation="landscape" r:id="rId1"/>
  <headerFooter>
    <oddFooter>&amp;C&amp;A - Christmas Catalog Purchase Order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9FA51-1360-411F-9176-5561AA3FFD00}">
  <dimension ref="A1:H15"/>
  <sheetViews>
    <sheetView view="pageBreakPreview" zoomScale="112" zoomScaleNormal="100" zoomScaleSheetLayoutView="112" workbookViewId="0">
      <selection activeCell="C18" sqref="C18"/>
    </sheetView>
  </sheetViews>
  <sheetFormatPr defaultRowHeight="15" x14ac:dyDescent="0.25"/>
  <cols>
    <col min="1" max="1" width="16.7109375" customWidth="1"/>
    <col min="2" max="2" width="31" customWidth="1"/>
    <col min="3" max="3" width="15.7109375" style="1" customWidth="1"/>
    <col min="4" max="4" width="13.7109375" customWidth="1"/>
    <col min="5" max="5" width="11.7109375" customWidth="1"/>
    <col min="6" max="6" width="14.7109375" customWidth="1"/>
    <col min="7" max="8" width="15.7109375" customWidth="1"/>
    <col min="9" max="9" width="9.42578125" bestFit="1" customWidth="1"/>
  </cols>
  <sheetData>
    <row r="1" spans="1:8" ht="20.100000000000001" customHeight="1" x14ac:dyDescent="0.35">
      <c r="A1" s="118" t="s">
        <v>95</v>
      </c>
      <c r="B1" s="119"/>
      <c r="H1" s="5" t="s">
        <v>105</v>
      </c>
    </row>
    <row r="2" spans="1:8" ht="20.100000000000001" customHeight="1" x14ac:dyDescent="0.25">
      <c r="A2" s="120"/>
      <c r="B2" s="121"/>
    </row>
    <row r="3" spans="1:8" ht="20.100000000000001" customHeight="1" x14ac:dyDescent="0.25">
      <c r="A3" s="120"/>
      <c r="B3" s="121"/>
      <c r="D3" s="8" t="s">
        <v>14</v>
      </c>
      <c r="E3" s="2"/>
      <c r="F3" s="2"/>
      <c r="G3" s="9" t="s">
        <v>10</v>
      </c>
      <c r="H3" s="2"/>
    </row>
    <row r="4" spans="1:8" ht="20.100000000000001" customHeight="1" x14ac:dyDescent="0.25">
      <c r="A4" s="120"/>
      <c r="B4" s="121"/>
      <c r="D4" s="8" t="s">
        <v>15</v>
      </c>
      <c r="E4" s="3"/>
      <c r="F4" s="3"/>
      <c r="G4" s="9" t="s">
        <v>11</v>
      </c>
      <c r="H4" s="3"/>
    </row>
    <row r="5" spans="1:8" ht="20.100000000000001" customHeight="1" x14ac:dyDescent="0.25">
      <c r="A5" s="120"/>
      <c r="B5" s="121"/>
      <c r="D5" s="8" t="s">
        <v>35</v>
      </c>
      <c r="E5" s="3"/>
      <c r="F5" s="3"/>
      <c r="G5" s="9" t="s">
        <v>12</v>
      </c>
      <c r="H5" s="3"/>
    </row>
    <row r="6" spans="1:8" ht="20.100000000000001" customHeight="1" thickBot="1" x14ac:dyDescent="0.3">
      <c r="A6" s="122"/>
      <c r="B6" s="123"/>
      <c r="D6" s="8" t="s">
        <v>16</v>
      </c>
      <c r="E6" s="3"/>
      <c r="F6" s="3"/>
      <c r="G6" s="9" t="s">
        <v>13</v>
      </c>
      <c r="H6" s="3"/>
    </row>
    <row r="8" spans="1:8" s="4" customFormat="1" ht="22.5" customHeight="1" x14ac:dyDescent="0.25">
      <c r="A8" s="26" t="s">
        <v>19</v>
      </c>
      <c r="B8" s="27"/>
      <c r="C8" s="28"/>
      <c r="D8" s="29"/>
      <c r="E8" s="30"/>
      <c r="F8" s="31"/>
      <c r="G8" s="40" t="s">
        <v>17</v>
      </c>
      <c r="H8" s="40" t="s">
        <v>18</v>
      </c>
    </row>
    <row r="9" spans="1:8" x14ac:dyDescent="0.25">
      <c r="A9" s="32" t="s">
        <v>22</v>
      </c>
      <c r="B9" s="20" t="s">
        <v>91</v>
      </c>
      <c r="C9" s="20"/>
      <c r="D9" s="21"/>
      <c r="E9" s="22"/>
      <c r="F9" s="33"/>
      <c r="G9" s="41"/>
      <c r="H9" s="41"/>
    </row>
    <row r="10" spans="1:8" ht="15" customHeight="1" x14ac:dyDescent="0.25">
      <c r="A10" s="32"/>
      <c r="B10" s="23" t="s">
        <v>92</v>
      </c>
      <c r="D10" s="22"/>
      <c r="E10" s="22"/>
      <c r="F10" s="33"/>
      <c r="G10" s="124">
        <f>SUM(G15:G15)</f>
        <v>0</v>
      </c>
      <c r="H10" s="126">
        <f>SUM(H15:H15)</f>
        <v>0</v>
      </c>
    </row>
    <row r="11" spans="1:8" ht="15" customHeight="1" x14ac:dyDescent="0.25">
      <c r="A11" s="34"/>
      <c r="B11" s="24" t="s">
        <v>93</v>
      </c>
      <c r="D11" s="22"/>
      <c r="E11" s="22"/>
      <c r="F11" s="33"/>
      <c r="G11" s="124"/>
      <c r="H11" s="126"/>
    </row>
    <row r="12" spans="1:8" ht="15" customHeight="1" x14ac:dyDescent="0.25">
      <c r="A12" s="32" t="s">
        <v>26</v>
      </c>
      <c r="B12" t="s">
        <v>94</v>
      </c>
      <c r="D12" s="22"/>
      <c r="E12" s="22"/>
      <c r="F12" s="33"/>
      <c r="G12" s="124"/>
      <c r="H12" s="126"/>
    </row>
    <row r="13" spans="1:8" ht="15.75" customHeight="1" x14ac:dyDescent="0.25">
      <c r="A13" s="35" t="s">
        <v>30</v>
      </c>
      <c r="B13" s="36" t="s">
        <v>29</v>
      </c>
      <c r="C13" s="37"/>
      <c r="D13" s="38"/>
      <c r="E13" s="38"/>
      <c r="F13" s="39"/>
      <c r="G13" s="125"/>
      <c r="H13" s="127"/>
    </row>
    <row r="14" spans="1:8" s="6" customFormat="1" ht="24.75" customHeight="1" x14ac:dyDescent="0.25">
      <c r="A14" s="16" t="s">
        <v>31</v>
      </c>
      <c r="B14" s="16" t="s">
        <v>3</v>
      </c>
      <c r="C14" s="16" t="s">
        <v>32</v>
      </c>
      <c r="D14" s="16" t="s">
        <v>7</v>
      </c>
      <c r="E14" s="16" t="s">
        <v>33</v>
      </c>
      <c r="F14" s="16" t="s">
        <v>34</v>
      </c>
      <c r="G14" s="16" t="s">
        <v>8</v>
      </c>
      <c r="H14" s="16" t="s">
        <v>9</v>
      </c>
    </row>
    <row r="15" spans="1:8" s="4" customFormat="1" ht="30" customHeight="1" x14ac:dyDescent="0.25">
      <c r="A15" s="17">
        <v>9780802429988</v>
      </c>
      <c r="B15" s="15" t="s">
        <v>239</v>
      </c>
      <c r="C15" s="18" t="s">
        <v>240</v>
      </c>
      <c r="D15" s="12">
        <v>15.99</v>
      </c>
      <c r="E15" s="12"/>
      <c r="F15" s="50"/>
      <c r="G15" s="10"/>
      <c r="H15" s="19">
        <f>G15*D15*(1-F15)</f>
        <v>0</v>
      </c>
    </row>
  </sheetData>
  <mergeCells count="3">
    <mergeCell ref="A1:B6"/>
    <mergeCell ref="G10:G13"/>
    <mergeCell ref="H10:H13"/>
  </mergeCells>
  <printOptions horizontalCentered="1"/>
  <pageMargins left="0.25" right="0.25" top="0.31" bottom="0.75" header="0.3" footer="0.3"/>
  <pageSetup scale="99" orientation="landscape" r:id="rId1"/>
  <headerFooter>
    <oddFooter>&amp;C&amp;A - Christmas Catalog Purchase Order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E6BEC-3DCD-4C01-88AD-8B65B39B50FC}">
  <dimension ref="A1:N23"/>
  <sheetViews>
    <sheetView view="pageBreakPreview" topLeftCell="A10" zoomScale="112" zoomScaleNormal="100" zoomScaleSheetLayoutView="112" workbookViewId="0">
      <selection activeCell="E24" sqref="E24"/>
    </sheetView>
  </sheetViews>
  <sheetFormatPr defaultRowHeight="15" x14ac:dyDescent="0.25"/>
  <cols>
    <col min="1" max="1" width="17.28515625" customWidth="1"/>
    <col min="2" max="2" width="27.28515625" bestFit="1" customWidth="1"/>
    <col min="3" max="3" width="15.7109375" style="1" customWidth="1"/>
    <col min="4" max="4" width="13.7109375" customWidth="1"/>
    <col min="5" max="5" width="11.7109375" customWidth="1"/>
    <col min="6" max="6" width="13.7109375" customWidth="1"/>
    <col min="7" max="8" width="15.7109375" customWidth="1"/>
  </cols>
  <sheetData>
    <row r="1" spans="1:14" ht="20.100000000000001" customHeight="1" x14ac:dyDescent="0.35">
      <c r="A1" s="118" t="s">
        <v>100</v>
      </c>
      <c r="B1" s="119"/>
      <c r="H1" s="5" t="s">
        <v>105</v>
      </c>
    </row>
    <row r="2" spans="1:14" ht="20.100000000000001" customHeight="1" x14ac:dyDescent="0.25">
      <c r="A2" s="120"/>
      <c r="B2" s="121"/>
    </row>
    <row r="3" spans="1:14" ht="20.100000000000001" customHeight="1" x14ac:dyDescent="0.25">
      <c r="A3" s="120"/>
      <c r="B3" s="121"/>
      <c r="D3" s="8" t="s">
        <v>14</v>
      </c>
      <c r="E3" s="2"/>
      <c r="F3" s="2"/>
      <c r="G3" s="9" t="s">
        <v>10</v>
      </c>
      <c r="H3" s="2"/>
    </row>
    <row r="4" spans="1:14" ht="20.100000000000001" customHeight="1" x14ac:dyDescent="0.25">
      <c r="A4" s="120"/>
      <c r="B4" s="121"/>
      <c r="D4" s="8" t="s">
        <v>15</v>
      </c>
      <c r="E4" s="3"/>
      <c r="F4" s="3"/>
      <c r="G4" s="9" t="s">
        <v>11</v>
      </c>
      <c r="H4" s="3"/>
    </row>
    <row r="5" spans="1:14" ht="20.100000000000001" customHeight="1" x14ac:dyDescent="0.25">
      <c r="A5" s="120"/>
      <c r="B5" s="121"/>
      <c r="D5" s="8" t="s">
        <v>35</v>
      </c>
      <c r="E5" s="3"/>
      <c r="F5" s="3"/>
      <c r="G5" s="9" t="s">
        <v>12</v>
      </c>
      <c r="H5" s="3"/>
    </row>
    <row r="6" spans="1:14" ht="20.100000000000001" customHeight="1" thickBot="1" x14ac:dyDescent="0.3">
      <c r="A6" s="122"/>
      <c r="B6" s="123"/>
      <c r="D6" s="8" t="s">
        <v>16</v>
      </c>
      <c r="E6" s="3"/>
      <c r="F6" s="3"/>
      <c r="G6" s="9" t="s">
        <v>13</v>
      </c>
      <c r="H6" s="3"/>
    </row>
    <row r="8" spans="1:14" s="7" customFormat="1" ht="22.5" customHeight="1" x14ac:dyDescent="0.25">
      <c r="A8" s="26" t="s">
        <v>19</v>
      </c>
      <c r="B8" s="30"/>
      <c r="C8" s="28"/>
      <c r="D8" s="30" t="s">
        <v>62</v>
      </c>
      <c r="E8" s="30"/>
      <c r="F8" s="31"/>
      <c r="G8" s="40" t="s">
        <v>17</v>
      </c>
      <c r="H8" s="40" t="s">
        <v>18</v>
      </c>
    </row>
    <row r="9" spans="1:14" ht="15" customHeight="1" x14ac:dyDescent="0.25">
      <c r="A9" s="32" t="s">
        <v>96</v>
      </c>
      <c r="B9" s="20"/>
      <c r="D9" s="145" t="s">
        <v>99</v>
      </c>
      <c r="E9" s="145"/>
      <c r="F9" s="150"/>
      <c r="G9" s="41"/>
      <c r="H9" s="41"/>
    </row>
    <row r="10" spans="1:14" ht="15" customHeight="1" x14ac:dyDescent="0.25">
      <c r="A10" s="32" t="s">
        <v>97</v>
      </c>
      <c r="D10" s="145"/>
      <c r="E10" s="145"/>
      <c r="F10" s="150"/>
      <c r="G10" s="124">
        <f>SUM(G15:G22)</f>
        <v>0</v>
      </c>
      <c r="H10" s="126">
        <f>SUM(H15:H22)</f>
        <v>0</v>
      </c>
      <c r="N10" t="s">
        <v>88</v>
      </c>
    </row>
    <row r="11" spans="1:14" ht="15" customHeight="1" x14ac:dyDescent="0.25">
      <c r="A11" s="153" t="s">
        <v>98</v>
      </c>
      <c r="B11" s="154"/>
      <c r="D11" s="145"/>
      <c r="E11" s="145"/>
      <c r="F11" s="150"/>
      <c r="G11" s="124"/>
      <c r="H11" s="126"/>
    </row>
    <row r="12" spans="1:14" ht="15" customHeight="1" x14ac:dyDescent="0.25">
      <c r="A12" s="153"/>
      <c r="B12" s="154"/>
      <c r="C12" s="25"/>
      <c r="D12" s="145"/>
      <c r="E12" s="145"/>
      <c r="F12" s="150"/>
      <c r="G12" s="124"/>
      <c r="H12" s="126"/>
    </row>
    <row r="13" spans="1:14" x14ac:dyDescent="0.25">
      <c r="A13" s="155"/>
      <c r="B13" s="156"/>
      <c r="C13" s="49"/>
      <c r="D13" s="151"/>
      <c r="E13" s="151"/>
      <c r="F13" s="152"/>
      <c r="G13" s="125"/>
      <c r="H13" s="127"/>
    </row>
    <row r="14" spans="1:14" s="6" customFormat="1" ht="28.5" customHeight="1" x14ac:dyDescent="0.25">
      <c r="A14" s="16" t="s">
        <v>2</v>
      </c>
      <c r="B14" s="16" t="s">
        <v>3</v>
      </c>
      <c r="C14" s="16" t="s">
        <v>4</v>
      </c>
      <c r="D14" s="16" t="s">
        <v>7</v>
      </c>
      <c r="E14" s="16" t="s">
        <v>5</v>
      </c>
      <c r="F14" s="16" t="s">
        <v>6</v>
      </c>
      <c r="G14" s="16" t="s">
        <v>8</v>
      </c>
      <c r="H14" s="16" t="s">
        <v>9</v>
      </c>
    </row>
    <row r="15" spans="1:14" s="4" customFormat="1" ht="30" customHeight="1" x14ac:dyDescent="0.25">
      <c r="A15" s="17">
        <v>656200810965</v>
      </c>
      <c r="B15" s="15" t="s">
        <v>241</v>
      </c>
      <c r="C15" s="10" t="s">
        <v>242</v>
      </c>
      <c r="D15" s="12">
        <v>46.99</v>
      </c>
      <c r="E15" s="12">
        <v>21</v>
      </c>
      <c r="F15" s="10">
        <v>1</v>
      </c>
      <c r="G15" s="10"/>
      <c r="H15" s="19">
        <f>E15*G15</f>
        <v>0</v>
      </c>
    </row>
    <row r="16" spans="1:14" s="4" customFormat="1" ht="30" customHeight="1" x14ac:dyDescent="0.25">
      <c r="A16" s="17">
        <v>656200811016</v>
      </c>
      <c r="B16" s="11" t="s">
        <v>243</v>
      </c>
      <c r="C16" s="10" t="s">
        <v>244</v>
      </c>
      <c r="D16" s="12">
        <v>27.99</v>
      </c>
      <c r="E16" s="12">
        <v>12.5</v>
      </c>
      <c r="F16" s="10">
        <v>2</v>
      </c>
      <c r="G16" s="10"/>
      <c r="H16" s="19">
        <f t="shared" ref="H16:H23" si="0">E16*G16</f>
        <v>0</v>
      </c>
    </row>
    <row r="17" spans="1:8" s="4" customFormat="1" ht="30" customHeight="1" x14ac:dyDescent="0.25">
      <c r="A17" s="17">
        <v>656200810651</v>
      </c>
      <c r="B17" s="11" t="s">
        <v>245</v>
      </c>
      <c r="C17" s="10" t="s">
        <v>246</v>
      </c>
      <c r="D17" s="12">
        <v>16.989999999999998</v>
      </c>
      <c r="E17" s="12">
        <v>7.5</v>
      </c>
      <c r="F17" s="10">
        <v>4</v>
      </c>
      <c r="G17" s="10"/>
      <c r="H17" s="19">
        <f t="shared" si="0"/>
        <v>0</v>
      </c>
    </row>
    <row r="18" spans="1:8" s="4" customFormat="1" ht="30" customHeight="1" x14ac:dyDescent="0.25">
      <c r="A18" s="17">
        <v>656200810880</v>
      </c>
      <c r="B18" s="11" t="s">
        <v>247</v>
      </c>
      <c r="C18" s="10" t="s">
        <v>248</v>
      </c>
      <c r="D18" s="12">
        <v>38.99</v>
      </c>
      <c r="E18" s="12">
        <v>17.5</v>
      </c>
      <c r="F18" s="10">
        <v>2</v>
      </c>
      <c r="G18" s="10"/>
      <c r="H18" s="19">
        <f t="shared" si="0"/>
        <v>0</v>
      </c>
    </row>
    <row r="19" spans="1:8" s="4" customFormat="1" ht="30" customHeight="1" x14ac:dyDescent="0.25">
      <c r="A19" s="17">
        <v>656200810958</v>
      </c>
      <c r="B19" s="11" t="s">
        <v>249</v>
      </c>
      <c r="C19" s="10" t="s">
        <v>250</v>
      </c>
      <c r="D19" s="12">
        <v>15.99</v>
      </c>
      <c r="E19" s="12">
        <v>4.5</v>
      </c>
      <c r="F19" s="10">
        <v>4</v>
      </c>
      <c r="G19" s="10"/>
      <c r="H19" s="19">
        <f t="shared" si="0"/>
        <v>0</v>
      </c>
    </row>
    <row r="20" spans="1:8" s="4" customFormat="1" ht="30" customHeight="1" x14ac:dyDescent="0.25">
      <c r="A20" s="17">
        <v>656200810767</v>
      </c>
      <c r="B20" s="11" t="s">
        <v>251</v>
      </c>
      <c r="C20" s="10" t="s">
        <v>252</v>
      </c>
      <c r="D20" s="12">
        <v>15.99</v>
      </c>
      <c r="E20" s="12">
        <v>7</v>
      </c>
      <c r="F20" s="10">
        <v>4</v>
      </c>
      <c r="G20" s="10"/>
      <c r="H20" s="19">
        <f t="shared" si="0"/>
        <v>0</v>
      </c>
    </row>
    <row r="21" spans="1:8" ht="30" customHeight="1" x14ac:dyDescent="0.25">
      <c r="A21" s="17">
        <v>656200823439</v>
      </c>
      <c r="B21" s="11" t="s">
        <v>253</v>
      </c>
      <c r="C21" s="10" t="s">
        <v>254</v>
      </c>
      <c r="D21" s="12">
        <v>32.99</v>
      </c>
      <c r="E21" s="12">
        <v>15</v>
      </c>
      <c r="F21" s="10">
        <v>2</v>
      </c>
      <c r="G21" s="10"/>
      <c r="H21" s="19">
        <f t="shared" si="0"/>
        <v>0</v>
      </c>
    </row>
    <row r="22" spans="1:8" ht="30" customHeight="1" x14ac:dyDescent="0.25">
      <c r="A22" s="17">
        <v>656200825150</v>
      </c>
      <c r="B22" s="11" t="s">
        <v>255</v>
      </c>
      <c r="C22" s="10" t="s">
        <v>256</v>
      </c>
      <c r="D22" s="12">
        <v>32.99</v>
      </c>
      <c r="E22" s="12">
        <v>15</v>
      </c>
      <c r="F22" s="10">
        <v>2</v>
      </c>
      <c r="G22" s="10"/>
      <c r="H22" s="19">
        <f t="shared" si="0"/>
        <v>0</v>
      </c>
    </row>
    <row r="23" spans="1:8" ht="30" customHeight="1" x14ac:dyDescent="0.25">
      <c r="A23" s="17">
        <v>656200825167</v>
      </c>
      <c r="B23" s="11" t="s">
        <v>257</v>
      </c>
      <c r="C23" s="10" t="s">
        <v>258</v>
      </c>
      <c r="D23" s="12">
        <v>32.99</v>
      </c>
      <c r="E23" s="12">
        <v>15</v>
      </c>
      <c r="F23" s="10">
        <v>2</v>
      </c>
      <c r="G23" s="10"/>
      <c r="H23" s="19">
        <f t="shared" si="0"/>
        <v>0</v>
      </c>
    </row>
  </sheetData>
  <mergeCells count="5">
    <mergeCell ref="A1:B6"/>
    <mergeCell ref="D9:F13"/>
    <mergeCell ref="G10:G13"/>
    <mergeCell ref="H10:H13"/>
    <mergeCell ref="A11:B13"/>
  </mergeCells>
  <printOptions horizontalCentered="1"/>
  <pageMargins left="0.25" right="0.25" top="0.31" bottom="0.75" header="0.3" footer="0.3"/>
  <pageSetup orientation="landscape" r:id="rId1"/>
  <headerFooter>
    <oddFooter>&amp;C&amp;A - Christmas Catalog Purchase Order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C778C-DCE2-448A-AE5C-9A96DC074731}">
  <dimension ref="A1:H21"/>
  <sheetViews>
    <sheetView view="pageBreakPreview" zoomScale="112" zoomScaleNormal="100" zoomScaleSheetLayoutView="112" workbookViewId="0">
      <selection activeCell="E16" sqref="E16"/>
    </sheetView>
  </sheetViews>
  <sheetFormatPr defaultRowHeight="15" x14ac:dyDescent="0.25"/>
  <cols>
    <col min="1" max="1" width="16.7109375" customWidth="1"/>
    <col min="2" max="2" width="31" customWidth="1"/>
    <col min="3" max="3" width="15.7109375" style="1" customWidth="1"/>
    <col min="4" max="4" width="13.7109375" customWidth="1"/>
    <col min="5" max="5" width="11.7109375" customWidth="1"/>
    <col min="6" max="6" width="14.28515625" customWidth="1"/>
    <col min="7" max="8" width="15.7109375" customWidth="1"/>
    <col min="9" max="9" width="9.42578125" bestFit="1" customWidth="1"/>
  </cols>
  <sheetData>
    <row r="1" spans="1:8" ht="20.100000000000001" customHeight="1" x14ac:dyDescent="0.35">
      <c r="A1" s="118" t="s">
        <v>101</v>
      </c>
      <c r="B1" s="119"/>
      <c r="H1" s="5" t="s">
        <v>105</v>
      </c>
    </row>
    <row r="2" spans="1:8" ht="20.100000000000001" customHeight="1" x14ac:dyDescent="0.25">
      <c r="A2" s="120"/>
      <c r="B2" s="121"/>
    </row>
    <row r="3" spans="1:8" ht="20.100000000000001" customHeight="1" x14ac:dyDescent="0.25">
      <c r="A3" s="120"/>
      <c r="B3" s="121"/>
      <c r="D3" s="8" t="s">
        <v>14</v>
      </c>
      <c r="E3" s="2"/>
      <c r="F3" s="2"/>
      <c r="G3" s="9" t="s">
        <v>10</v>
      </c>
      <c r="H3" s="2"/>
    </row>
    <row r="4" spans="1:8" ht="20.100000000000001" customHeight="1" x14ac:dyDescent="0.25">
      <c r="A4" s="120"/>
      <c r="B4" s="121"/>
      <c r="D4" s="8" t="s">
        <v>15</v>
      </c>
      <c r="E4" s="3"/>
      <c r="F4" s="3"/>
      <c r="G4" s="9" t="s">
        <v>11</v>
      </c>
      <c r="H4" s="3"/>
    </row>
    <row r="5" spans="1:8" ht="20.100000000000001" customHeight="1" x14ac:dyDescent="0.25">
      <c r="A5" s="120"/>
      <c r="B5" s="121"/>
      <c r="D5" s="8" t="s">
        <v>35</v>
      </c>
      <c r="E5" s="3"/>
      <c r="F5" s="3"/>
      <c r="G5" s="9" t="s">
        <v>12</v>
      </c>
      <c r="H5" s="3"/>
    </row>
    <row r="6" spans="1:8" ht="20.100000000000001" customHeight="1" thickBot="1" x14ac:dyDescent="0.3">
      <c r="A6" s="122"/>
      <c r="B6" s="123"/>
      <c r="D6" s="8" t="s">
        <v>16</v>
      </c>
      <c r="E6" s="3"/>
      <c r="F6" s="3"/>
      <c r="G6" s="9" t="s">
        <v>13</v>
      </c>
      <c r="H6" s="3"/>
    </row>
    <row r="8" spans="1:8" s="4" customFormat="1" ht="22.5" customHeight="1" x14ac:dyDescent="0.25">
      <c r="A8" s="26" t="s">
        <v>19</v>
      </c>
      <c r="B8" s="27"/>
      <c r="C8" s="28"/>
      <c r="D8" s="29"/>
      <c r="E8" s="30"/>
      <c r="F8" s="31"/>
      <c r="G8" s="40" t="s">
        <v>17</v>
      </c>
      <c r="H8" s="40" t="s">
        <v>18</v>
      </c>
    </row>
    <row r="9" spans="1:8" x14ac:dyDescent="0.25">
      <c r="A9" s="32" t="s">
        <v>22</v>
      </c>
      <c r="B9" s="20">
        <v>0.45</v>
      </c>
      <c r="C9" s="20"/>
      <c r="D9" s="21"/>
      <c r="E9" s="22"/>
      <c r="F9" s="33"/>
      <c r="G9" s="41"/>
      <c r="H9" s="41"/>
    </row>
    <row r="10" spans="1:8" ht="15" customHeight="1" x14ac:dyDescent="0.25">
      <c r="A10" s="32" t="s">
        <v>73</v>
      </c>
      <c r="B10" s="23" t="s">
        <v>102</v>
      </c>
      <c r="D10" s="22"/>
      <c r="E10" s="22"/>
      <c r="F10" s="33"/>
      <c r="G10" s="124">
        <f>SUM(G15:G19)</f>
        <v>0</v>
      </c>
      <c r="H10" s="126">
        <f>SUM(H15:H19)</f>
        <v>0</v>
      </c>
    </row>
    <row r="11" spans="1:8" ht="15" customHeight="1" x14ac:dyDescent="0.25">
      <c r="A11" s="32" t="s">
        <v>26</v>
      </c>
      <c r="B11" s="24" t="s">
        <v>74</v>
      </c>
      <c r="D11" s="22"/>
      <c r="E11" s="22"/>
      <c r="F11" s="33"/>
      <c r="G11" s="124"/>
      <c r="H11" s="126"/>
    </row>
    <row r="12" spans="1:8" ht="15" customHeight="1" x14ac:dyDescent="0.25">
      <c r="A12" s="32" t="s">
        <v>28</v>
      </c>
      <c r="B12" t="s">
        <v>29</v>
      </c>
      <c r="D12" s="22"/>
      <c r="E12" s="22"/>
      <c r="F12" s="33"/>
      <c r="G12" s="124"/>
      <c r="H12" s="126"/>
    </row>
    <row r="13" spans="1:8" ht="15.75" customHeight="1" x14ac:dyDescent="0.25">
      <c r="A13" s="35" t="s">
        <v>30</v>
      </c>
      <c r="B13" s="36" t="s">
        <v>29</v>
      </c>
      <c r="C13" s="37"/>
      <c r="D13" s="38"/>
      <c r="E13" s="38"/>
      <c r="F13" s="39"/>
      <c r="G13" s="125"/>
      <c r="H13" s="127"/>
    </row>
    <row r="14" spans="1:8" s="6" customFormat="1" ht="24.75" customHeight="1" x14ac:dyDescent="0.25">
      <c r="A14" s="16" t="s">
        <v>31</v>
      </c>
      <c r="B14" s="16" t="s">
        <v>3</v>
      </c>
      <c r="C14" s="16" t="s">
        <v>32</v>
      </c>
      <c r="D14" s="16" t="s">
        <v>7</v>
      </c>
      <c r="E14" s="16" t="s">
        <v>33</v>
      </c>
      <c r="F14" s="16" t="s">
        <v>34</v>
      </c>
      <c r="G14" s="16" t="s">
        <v>8</v>
      </c>
      <c r="H14" s="16" t="s">
        <v>9</v>
      </c>
    </row>
    <row r="15" spans="1:8" s="4" customFormat="1" ht="30" customHeight="1" x14ac:dyDescent="0.25">
      <c r="A15" s="17">
        <v>9781784988128</v>
      </c>
      <c r="B15" s="15" t="s">
        <v>103</v>
      </c>
      <c r="C15" s="18" t="s">
        <v>104</v>
      </c>
      <c r="D15" s="12">
        <v>22.99</v>
      </c>
      <c r="E15" s="12"/>
      <c r="F15" s="42">
        <v>0.45</v>
      </c>
      <c r="G15" s="10"/>
      <c r="H15" s="19">
        <f>G15*D15*(1-F15)</f>
        <v>0</v>
      </c>
    </row>
    <row r="16" spans="1:8" ht="30" customHeight="1" x14ac:dyDescent="0.25">
      <c r="A16" s="17">
        <v>9781784989460</v>
      </c>
      <c r="B16" s="15" t="s">
        <v>259</v>
      </c>
      <c r="C16" s="18" t="s">
        <v>104</v>
      </c>
      <c r="D16" s="12">
        <v>7.99</v>
      </c>
      <c r="E16" s="12"/>
      <c r="F16" s="42">
        <v>0.45</v>
      </c>
      <c r="G16" s="10"/>
      <c r="H16" s="19">
        <f t="shared" ref="H16:H18" si="0">G16*D16*(1-F16)</f>
        <v>0</v>
      </c>
    </row>
    <row r="17" spans="1:8" ht="30" customHeight="1" x14ac:dyDescent="0.25">
      <c r="A17" s="17">
        <v>9781784989453</v>
      </c>
      <c r="B17" s="15" t="s">
        <v>260</v>
      </c>
      <c r="C17" s="18" t="s">
        <v>104</v>
      </c>
      <c r="D17" s="12">
        <v>9.99</v>
      </c>
      <c r="E17" s="12"/>
      <c r="F17" s="42">
        <v>0.45</v>
      </c>
      <c r="G17" s="10"/>
      <c r="H17" s="19">
        <f t="shared" si="0"/>
        <v>0</v>
      </c>
    </row>
    <row r="18" spans="1:8" ht="30" customHeight="1" x14ac:dyDescent="0.25">
      <c r="A18" s="17">
        <v>9781784980122</v>
      </c>
      <c r="B18" s="15" t="s">
        <v>261</v>
      </c>
      <c r="C18" s="18" t="s">
        <v>104</v>
      </c>
      <c r="D18" s="12">
        <v>16.989999999999998</v>
      </c>
      <c r="E18" s="12"/>
      <c r="F18" s="42">
        <v>0.45</v>
      </c>
      <c r="G18" s="10"/>
      <c r="H18" s="19">
        <f t="shared" si="0"/>
        <v>0</v>
      </c>
    </row>
    <row r="19" spans="1:8" ht="30" customHeight="1" x14ac:dyDescent="0.25">
      <c r="A19" s="17">
        <v>9781784985813</v>
      </c>
      <c r="B19" s="15" t="s">
        <v>262</v>
      </c>
      <c r="C19" s="18" t="s">
        <v>263</v>
      </c>
      <c r="D19" s="12">
        <v>9.99</v>
      </c>
      <c r="E19" s="12"/>
      <c r="F19" s="42">
        <v>0.45</v>
      </c>
      <c r="G19" s="10"/>
      <c r="H19" s="19">
        <f>G19*D19*(1-F19)</f>
        <v>0</v>
      </c>
    </row>
    <row r="20" spans="1:8" ht="30" customHeight="1" x14ac:dyDescent="0.25">
      <c r="A20" s="17">
        <v>9781784981754</v>
      </c>
      <c r="B20" s="15" t="s">
        <v>264</v>
      </c>
      <c r="C20" s="18" t="s">
        <v>104</v>
      </c>
      <c r="D20" s="12">
        <v>5.99</v>
      </c>
      <c r="E20" s="12"/>
      <c r="F20" s="42">
        <v>0.45</v>
      </c>
      <c r="G20" s="10"/>
      <c r="H20" s="19">
        <f t="shared" ref="H20:H21" si="1">G20*D20*(1-F20)</f>
        <v>0</v>
      </c>
    </row>
    <row r="21" spans="1:8" ht="30" customHeight="1" x14ac:dyDescent="0.25">
      <c r="A21" s="17">
        <v>9781784984632</v>
      </c>
      <c r="B21" s="15" t="s">
        <v>265</v>
      </c>
      <c r="C21" s="18" t="s">
        <v>104</v>
      </c>
      <c r="D21" s="12">
        <v>9.99</v>
      </c>
      <c r="E21" s="12"/>
      <c r="F21" s="42">
        <v>0.45</v>
      </c>
      <c r="G21" s="10"/>
      <c r="H21" s="19">
        <f t="shared" si="1"/>
        <v>0</v>
      </c>
    </row>
  </sheetData>
  <mergeCells count="3">
    <mergeCell ref="A1:B6"/>
    <mergeCell ref="G10:G13"/>
    <mergeCell ref="H10:H13"/>
  </mergeCells>
  <printOptions horizontalCentered="1"/>
  <pageMargins left="0.25" right="0.25" top="0.31" bottom="0.75" header="0.3" footer="0.3"/>
  <pageSetup scale="99" orientation="landscape" r:id="rId1"/>
  <headerFooter>
    <oddFooter>&amp;C&amp;A - Christmas Catalog Purchase Order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964BD-EB17-4A9B-B39C-0178D7DF29B2}">
  <sheetPr>
    <pageSetUpPr fitToPage="1"/>
  </sheetPr>
  <dimension ref="A1:L36"/>
  <sheetViews>
    <sheetView tabSelected="1" view="pageBreakPreview" zoomScale="60" zoomScaleNormal="100" workbookViewId="0">
      <selection activeCell="C37" sqref="C37"/>
    </sheetView>
  </sheetViews>
  <sheetFormatPr defaultRowHeight="15" x14ac:dyDescent="0.25"/>
  <cols>
    <col min="1" max="1" width="18.140625" style="1" customWidth="1"/>
    <col min="2" max="2" width="9.7109375" customWidth="1"/>
    <col min="3" max="3" width="42.7109375" customWidth="1"/>
    <col min="4" max="4" width="24.140625" bestFit="1" customWidth="1"/>
    <col min="6" max="6" width="11.85546875" bestFit="1" customWidth="1"/>
    <col min="7" max="7" width="17.42578125" style="1" customWidth="1"/>
    <col min="8" max="8" width="9.85546875" style="167" customWidth="1"/>
    <col min="9" max="9" width="12.85546875" style="1" customWidth="1"/>
    <col min="10" max="10" width="11.85546875" customWidth="1"/>
    <col min="11" max="11" width="12.5703125" customWidth="1"/>
    <col min="12" max="12" width="16.7109375" style="14" bestFit="1" customWidth="1"/>
    <col min="13" max="13" width="14.28515625" customWidth="1"/>
  </cols>
  <sheetData>
    <row r="1" spans="1:12" ht="26.25" x14ac:dyDescent="0.4">
      <c r="A1" s="157"/>
      <c r="B1" s="158" t="s">
        <v>334</v>
      </c>
      <c r="C1" s="101"/>
      <c r="D1" s="100"/>
      <c r="E1" s="159"/>
      <c r="F1" s="101"/>
      <c r="G1" s="100"/>
      <c r="H1" s="159"/>
      <c r="I1" s="100"/>
      <c r="J1" s="100"/>
      <c r="K1" s="101"/>
      <c r="L1" s="160"/>
    </row>
    <row r="2" spans="1:12" ht="23.25" x14ac:dyDescent="0.25">
      <c r="A2" s="161"/>
      <c r="B2" s="221"/>
      <c r="C2" s="221"/>
      <c r="D2" s="221"/>
      <c r="E2" s="222" t="s">
        <v>335</v>
      </c>
      <c r="F2" s="221"/>
      <c r="G2" s="223"/>
      <c r="H2" s="224"/>
      <c r="I2" s="223"/>
      <c r="J2" s="221"/>
      <c r="K2" s="221"/>
      <c r="L2" s="162"/>
    </row>
    <row r="3" spans="1:12" x14ac:dyDescent="0.25">
      <c r="A3" s="163"/>
      <c r="B3" s="225"/>
      <c r="C3" s="226"/>
      <c r="D3" s="227"/>
      <c r="E3" s="228"/>
      <c r="F3" s="227"/>
      <c r="G3" s="227"/>
      <c r="H3" s="228"/>
      <c r="I3" s="227"/>
      <c r="J3" s="227"/>
      <c r="K3" s="228"/>
      <c r="L3" s="164"/>
    </row>
    <row r="4" spans="1:12" ht="15.6" customHeight="1" x14ac:dyDescent="0.25">
      <c r="A4" s="165" t="s">
        <v>10</v>
      </c>
      <c r="B4" s="229"/>
      <c r="C4" s="166"/>
      <c r="D4" s="227"/>
      <c r="E4" s="230"/>
      <c r="F4" s="230"/>
      <c r="G4" s="230"/>
      <c r="H4" s="230"/>
      <c r="I4" s="230"/>
      <c r="J4" s="230"/>
      <c r="K4" s="230"/>
      <c r="L4" s="164"/>
    </row>
    <row r="5" spans="1:12" ht="15.75" x14ac:dyDescent="0.25">
      <c r="A5" s="165" t="s">
        <v>14</v>
      </c>
      <c r="B5" s="229"/>
      <c r="C5" s="166"/>
      <c r="D5" s="227"/>
      <c r="E5" s="230"/>
      <c r="F5" s="230"/>
      <c r="G5" s="230"/>
      <c r="H5" s="230"/>
      <c r="I5" s="230"/>
      <c r="J5" s="230"/>
      <c r="K5" s="230"/>
      <c r="L5" s="164"/>
    </row>
    <row r="6" spans="1:12" ht="15.75" x14ac:dyDescent="0.25">
      <c r="A6" s="165" t="s">
        <v>15</v>
      </c>
      <c r="B6" s="229"/>
      <c r="C6" s="166"/>
      <c r="D6" s="227"/>
      <c r="E6" s="230"/>
      <c r="F6" s="230"/>
      <c r="G6" s="230"/>
      <c r="H6" s="230"/>
      <c r="I6" s="230"/>
      <c r="J6" s="230"/>
      <c r="K6" s="230"/>
      <c r="L6" s="164"/>
    </row>
    <row r="7" spans="1:12" ht="15.75" x14ac:dyDescent="0.25">
      <c r="A7" s="165" t="s">
        <v>336</v>
      </c>
      <c r="B7" s="229"/>
      <c r="C7" s="166"/>
      <c r="D7" s="227"/>
      <c r="E7" s="230"/>
      <c r="F7" s="230"/>
      <c r="G7" s="230"/>
      <c r="H7" s="230"/>
      <c r="I7" s="230"/>
      <c r="J7" s="230"/>
      <c r="K7" s="230"/>
      <c r="L7" s="164"/>
    </row>
    <row r="8" spans="1:12" ht="15.75" x14ac:dyDescent="0.25">
      <c r="A8" s="165" t="s">
        <v>11</v>
      </c>
      <c r="B8" s="229"/>
      <c r="C8" s="166"/>
      <c r="D8" s="227"/>
      <c r="E8" s="231"/>
      <c r="F8" s="232"/>
      <c r="G8" s="233"/>
      <c r="H8" s="234"/>
      <c r="I8" s="233"/>
      <c r="J8" s="227"/>
      <c r="K8" s="228"/>
      <c r="L8" s="164"/>
    </row>
    <row r="9" spans="1:12" x14ac:dyDescent="0.25">
      <c r="A9" s="168"/>
      <c r="B9" s="235" t="s">
        <v>337</v>
      </c>
      <c r="C9" s="169"/>
      <c r="D9" s="236"/>
      <c r="E9" s="232"/>
      <c r="F9" s="232"/>
      <c r="G9" s="233"/>
      <c r="H9" s="234"/>
      <c r="I9" s="233"/>
      <c r="J9" s="232"/>
      <c r="K9" s="237"/>
      <c r="L9" s="170"/>
    </row>
    <row r="10" spans="1:12" x14ac:dyDescent="0.25">
      <c r="A10" s="168"/>
      <c r="B10" s="235" t="s">
        <v>338</v>
      </c>
      <c r="C10" s="169"/>
      <c r="D10" s="236"/>
      <c r="E10" s="237"/>
      <c r="F10" s="227"/>
      <c r="G10" s="238" t="s">
        <v>339</v>
      </c>
      <c r="H10" s="228"/>
      <c r="I10" s="227"/>
      <c r="J10" s="237"/>
      <c r="K10" s="237"/>
      <c r="L10" s="170"/>
    </row>
    <row r="11" spans="1:12" ht="15.75" thickBot="1" x14ac:dyDescent="0.3">
      <c r="A11" s="171"/>
      <c r="B11" s="172" t="s">
        <v>12</v>
      </c>
      <c r="C11" s="169"/>
      <c r="D11" s="173"/>
      <c r="E11" s="174"/>
      <c r="F11" s="173"/>
      <c r="G11" s="175"/>
      <c r="H11" s="174"/>
      <c r="I11" s="174"/>
      <c r="J11" s="174"/>
      <c r="K11" s="174"/>
      <c r="L11" s="176"/>
    </row>
    <row r="12" spans="1:12" ht="45" x14ac:dyDescent="0.25">
      <c r="A12" s="239" t="s">
        <v>31</v>
      </c>
      <c r="B12" s="177" t="s">
        <v>340</v>
      </c>
      <c r="C12" s="177" t="s">
        <v>283</v>
      </c>
      <c r="D12" s="177" t="s">
        <v>341</v>
      </c>
      <c r="E12" s="178" t="s">
        <v>342</v>
      </c>
      <c r="F12" s="177" t="s">
        <v>343</v>
      </c>
      <c r="G12" s="177" t="s">
        <v>344</v>
      </c>
      <c r="H12" s="178" t="s">
        <v>345</v>
      </c>
      <c r="I12" s="179" t="s">
        <v>287</v>
      </c>
      <c r="J12" s="180" t="s">
        <v>346</v>
      </c>
      <c r="K12" s="181" t="s">
        <v>347</v>
      </c>
      <c r="L12" s="240" t="s">
        <v>348</v>
      </c>
    </row>
    <row r="13" spans="1:12" x14ac:dyDescent="0.25">
      <c r="A13" s="241"/>
      <c r="B13" s="182"/>
      <c r="C13" s="183" t="s">
        <v>349</v>
      </c>
      <c r="D13" s="184"/>
      <c r="E13" s="185"/>
      <c r="F13" s="184"/>
      <c r="G13" s="184"/>
      <c r="H13" s="186"/>
      <c r="I13" s="187"/>
      <c r="J13" s="188"/>
      <c r="K13" s="188"/>
      <c r="L13" s="242"/>
    </row>
    <row r="14" spans="1:12" x14ac:dyDescent="0.25">
      <c r="A14" s="243">
        <v>9781496482280</v>
      </c>
      <c r="B14" s="97"/>
      <c r="C14" s="90" t="s">
        <v>350</v>
      </c>
      <c r="D14" s="189" t="s">
        <v>351</v>
      </c>
      <c r="E14" s="190">
        <v>59.99</v>
      </c>
      <c r="F14" s="189" t="s">
        <v>352</v>
      </c>
      <c r="G14" s="233" t="s">
        <v>353</v>
      </c>
      <c r="H14" s="191">
        <v>0.3</v>
      </c>
      <c r="I14" s="192" t="s">
        <v>354</v>
      </c>
      <c r="J14" s="193"/>
      <c r="K14" s="193">
        <v>45412</v>
      </c>
      <c r="L14" s="244"/>
    </row>
    <row r="15" spans="1:12" x14ac:dyDescent="0.25">
      <c r="A15" s="194" t="s">
        <v>355</v>
      </c>
      <c r="B15" s="97"/>
      <c r="C15" s="195" t="s">
        <v>350</v>
      </c>
      <c r="D15" s="189" t="s">
        <v>356</v>
      </c>
      <c r="E15" s="196">
        <v>59.99</v>
      </c>
      <c r="F15" s="107" t="s">
        <v>352</v>
      </c>
      <c r="G15" s="189" t="s">
        <v>353</v>
      </c>
      <c r="H15" s="191">
        <v>0.3</v>
      </c>
      <c r="I15" s="192" t="s">
        <v>354</v>
      </c>
      <c r="J15" s="193"/>
      <c r="K15" s="193">
        <v>45412</v>
      </c>
      <c r="L15" s="245"/>
    </row>
    <row r="16" spans="1:12" s="2" customFormat="1" ht="15.75" x14ac:dyDescent="0.25">
      <c r="A16" s="197" t="s">
        <v>357</v>
      </c>
      <c r="B16" s="97"/>
      <c r="C16" s="198" t="s">
        <v>358</v>
      </c>
      <c r="D16" s="189" t="s">
        <v>359</v>
      </c>
      <c r="E16" s="199">
        <v>49.99</v>
      </c>
      <c r="F16" s="107" t="s">
        <v>352</v>
      </c>
      <c r="G16" s="189" t="s">
        <v>353</v>
      </c>
      <c r="H16" s="191">
        <v>0.3</v>
      </c>
      <c r="I16" s="192" t="s">
        <v>354</v>
      </c>
      <c r="J16" s="193">
        <v>45306</v>
      </c>
      <c r="K16" s="193">
        <v>45388</v>
      </c>
      <c r="L16" s="246"/>
    </row>
    <row r="17" spans="1:12" ht="15.75" x14ac:dyDescent="0.25">
      <c r="A17" s="243">
        <v>9781496449634</v>
      </c>
      <c r="B17" s="200"/>
      <c r="C17" s="201" t="s">
        <v>358</v>
      </c>
      <c r="D17" s="189" t="s">
        <v>360</v>
      </c>
      <c r="E17" s="190">
        <v>49.99</v>
      </c>
      <c r="F17" s="107" t="s">
        <v>352</v>
      </c>
      <c r="G17" s="189" t="s">
        <v>353</v>
      </c>
      <c r="H17" s="191">
        <v>0.3</v>
      </c>
      <c r="I17" s="192" t="s">
        <v>354</v>
      </c>
      <c r="J17" s="193">
        <v>45306</v>
      </c>
      <c r="K17" s="193">
        <v>45388</v>
      </c>
      <c r="L17" s="247"/>
    </row>
    <row r="18" spans="1:12" s="208" customFormat="1" ht="15.75" x14ac:dyDescent="0.25">
      <c r="A18" s="248"/>
      <c r="B18" s="202"/>
      <c r="C18" s="203" t="s">
        <v>361</v>
      </c>
      <c r="D18" s="203"/>
      <c r="E18" s="204"/>
      <c r="F18" s="183"/>
      <c r="G18" s="203"/>
      <c r="H18" s="205"/>
      <c r="I18" s="206"/>
      <c r="J18" s="207"/>
      <c r="K18" s="207"/>
      <c r="L18" s="249"/>
    </row>
    <row r="19" spans="1:12" ht="15.75" x14ac:dyDescent="0.25">
      <c r="A19" s="243">
        <v>9781496437457</v>
      </c>
      <c r="B19" s="200"/>
      <c r="C19" s="201" t="s">
        <v>362</v>
      </c>
      <c r="D19" s="189" t="s">
        <v>363</v>
      </c>
      <c r="E19" s="190">
        <v>17.989999999999998</v>
      </c>
      <c r="F19" s="107" t="s">
        <v>364</v>
      </c>
      <c r="G19" s="189" t="s">
        <v>361</v>
      </c>
      <c r="H19" s="191">
        <v>0.4</v>
      </c>
      <c r="I19" s="192" t="s">
        <v>365</v>
      </c>
      <c r="J19" s="193"/>
      <c r="K19" s="193">
        <v>45412</v>
      </c>
      <c r="L19" s="247"/>
    </row>
    <row r="20" spans="1:12" ht="15.75" x14ac:dyDescent="0.25">
      <c r="A20" s="241"/>
      <c r="B20" s="182"/>
      <c r="C20" s="203" t="s">
        <v>366</v>
      </c>
      <c r="D20" s="187"/>
      <c r="E20" s="185"/>
      <c r="F20" s="184"/>
      <c r="G20" s="187"/>
      <c r="H20" s="209"/>
      <c r="I20" s="210"/>
      <c r="J20" s="211"/>
      <c r="K20" s="211"/>
      <c r="L20" s="250"/>
    </row>
    <row r="21" spans="1:12" ht="48" x14ac:dyDescent="0.25">
      <c r="A21" s="243">
        <v>9781641588218</v>
      </c>
      <c r="B21" s="200"/>
      <c r="C21" s="201" t="s">
        <v>367</v>
      </c>
      <c r="D21" s="189" t="s">
        <v>368</v>
      </c>
      <c r="E21" s="190">
        <v>11.99</v>
      </c>
      <c r="F21" s="107" t="s">
        <v>364</v>
      </c>
      <c r="G21" s="189" t="s">
        <v>369</v>
      </c>
      <c r="H21" s="191">
        <v>0.2</v>
      </c>
      <c r="I21" s="212" t="s">
        <v>370</v>
      </c>
      <c r="J21" s="193">
        <v>45306</v>
      </c>
      <c r="K21" s="193">
        <v>45388</v>
      </c>
      <c r="L21" s="247"/>
    </row>
    <row r="22" spans="1:12" x14ac:dyDescent="0.25">
      <c r="A22" s="251"/>
      <c r="B22" s="213"/>
      <c r="C22" s="214" t="s">
        <v>371</v>
      </c>
      <c r="D22" s="215"/>
      <c r="E22" s="216"/>
      <c r="F22" s="213"/>
      <c r="G22" s="215"/>
      <c r="H22" s="217"/>
      <c r="I22" s="215"/>
      <c r="J22" s="215"/>
      <c r="K22" s="213"/>
      <c r="L22" s="252"/>
    </row>
    <row r="23" spans="1:12" x14ac:dyDescent="0.25">
      <c r="A23" s="243"/>
      <c r="B23" s="97"/>
      <c r="C23" s="97"/>
      <c r="D23" s="107"/>
      <c r="E23" s="190"/>
      <c r="F23" s="97"/>
      <c r="G23" s="107"/>
      <c r="H23" s="190"/>
      <c r="I23" s="107"/>
      <c r="J23" s="107"/>
      <c r="K23" s="97"/>
      <c r="L23" s="253"/>
    </row>
    <row r="24" spans="1:12" x14ac:dyDescent="0.25">
      <c r="A24" s="243"/>
      <c r="B24" s="97"/>
      <c r="C24" s="97"/>
      <c r="D24" s="107"/>
      <c r="E24" s="190"/>
      <c r="F24" s="97"/>
      <c r="G24" s="107"/>
      <c r="H24" s="190"/>
      <c r="I24" s="107"/>
      <c r="J24" s="107"/>
      <c r="K24" s="97"/>
      <c r="L24" s="253"/>
    </row>
    <row r="25" spans="1:12" x14ac:dyDescent="0.25">
      <c r="A25" s="81"/>
      <c r="B25" s="97"/>
      <c r="C25" s="97"/>
      <c r="D25" s="97"/>
      <c r="E25" s="97"/>
      <c r="F25" s="97"/>
      <c r="G25" s="107"/>
      <c r="H25" s="190"/>
      <c r="I25" s="107"/>
      <c r="J25" s="97"/>
      <c r="K25" s="97"/>
      <c r="L25" s="253"/>
    </row>
    <row r="26" spans="1:12" x14ac:dyDescent="0.25">
      <c r="A26" s="243"/>
      <c r="B26" s="97"/>
      <c r="C26" s="97"/>
      <c r="D26" s="107"/>
      <c r="E26" s="190"/>
      <c r="F26" s="97"/>
      <c r="G26" s="107"/>
      <c r="H26" s="190"/>
      <c r="I26" s="107"/>
      <c r="J26" s="107"/>
      <c r="K26" s="97"/>
      <c r="L26" s="253"/>
    </row>
    <row r="27" spans="1:12" ht="15.75" thickBot="1" x14ac:dyDescent="0.3">
      <c r="A27" s="254"/>
      <c r="B27" s="255"/>
      <c r="C27" s="255"/>
      <c r="D27" s="256"/>
      <c r="E27" s="257"/>
      <c r="F27" s="255"/>
      <c r="G27" s="256"/>
      <c r="H27" s="257"/>
      <c r="I27" s="256"/>
      <c r="J27" s="256"/>
      <c r="K27" s="255"/>
      <c r="L27" s="258"/>
    </row>
    <row r="28" spans="1:12" x14ac:dyDescent="0.25">
      <c r="A28" s="218"/>
      <c r="B28" s="111"/>
      <c r="C28" s="111"/>
      <c r="D28" s="111"/>
      <c r="E28" s="111"/>
      <c r="F28" s="111"/>
      <c r="G28" s="218"/>
      <c r="H28" s="219"/>
      <c r="I28" s="218"/>
      <c r="J28" s="111"/>
      <c r="K28" s="111"/>
      <c r="L28" s="220"/>
    </row>
    <row r="29" spans="1:12" x14ac:dyDescent="0.25">
      <c r="A29" s="107"/>
      <c r="B29" s="97"/>
      <c r="C29" s="97"/>
      <c r="D29" s="97"/>
      <c r="E29" s="97"/>
      <c r="F29" s="97"/>
      <c r="G29" s="107"/>
      <c r="H29" s="190"/>
      <c r="I29" s="107"/>
      <c r="J29" s="97"/>
      <c r="K29" s="97"/>
      <c r="L29" s="201"/>
    </row>
    <row r="30" spans="1:12" x14ac:dyDescent="0.25">
      <c r="A30" s="107"/>
      <c r="B30" s="97"/>
      <c r="C30" s="97"/>
      <c r="D30" s="97"/>
      <c r="E30" s="97"/>
      <c r="F30" s="97"/>
      <c r="G30" s="107"/>
      <c r="H30" s="190"/>
      <c r="I30" s="107"/>
      <c r="J30" s="97"/>
      <c r="K30" s="97"/>
      <c r="L30" s="201"/>
    </row>
    <row r="31" spans="1:12" x14ac:dyDescent="0.25">
      <c r="A31" s="107"/>
      <c r="B31" s="97"/>
      <c r="C31" s="97"/>
      <c r="D31" s="97"/>
      <c r="E31" s="97"/>
      <c r="F31" s="97"/>
      <c r="G31" s="107"/>
      <c r="H31" s="190"/>
      <c r="I31" s="107"/>
      <c r="J31" s="97"/>
      <c r="K31" s="97"/>
      <c r="L31" s="201"/>
    </row>
    <row r="32" spans="1:12" x14ac:dyDescent="0.25">
      <c r="A32" s="107"/>
      <c r="B32" s="97"/>
      <c r="C32" s="97"/>
      <c r="D32" s="97"/>
      <c r="E32" s="97"/>
      <c r="F32" s="97"/>
      <c r="G32" s="107"/>
      <c r="H32" s="190"/>
      <c r="I32" s="107"/>
      <c r="J32" s="97"/>
      <c r="K32" s="97"/>
      <c r="L32" s="201"/>
    </row>
    <row r="33" spans="1:12" x14ac:dyDescent="0.25">
      <c r="A33" s="107"/>
      <c r="B33" s="97"/>
      <c r="C33" s="97"/>
      <c r="D33" s="97"/>
      <c r="E33" s="97"/>
      <c r="F33" s="97"/>
      <c r="G33" s="107"/>
      <c r="H33" s="190"/>
      <c r="I33" s="107"/>
      <c r="J33" s="97"/>
      <c r="K33" s="97"/>
      <c r="L33" s="201"/>
    </row>
    <row r="34" spans="1:12" x14ac:dyDescent="0.25">
      <c r="A34" s="107"/>
      <c r="B34" s="97"/>
      <c r="C34" s="97"/>
      <c r="D34" s="97"/>
      <c r="E34" s="97"/>
      <c r="F34" s="97"/>
      <c r="G34" s="107"/>
      <c r="H34" s="190"/>
      <c r="I34" s="107"/>
      <c r="J34" s="97"/>
      <c r="K34" s="97"/>
      <c r="L34" s="201"/>
    </row>
    <row r="35" spans="1:12" x14ac:dyDescent="0.25">
      <c r="A35" s="107"/>
      <c r="B35" s="97"/>
      <c r="C35" s="97"/>
      <c r="D35" s="97"/>
      <c r="E35" s="97"/>
      <c r="F35" s="97"/>
      <c r="G35" s="107"/>
      <c r="H35" s="190"/>
      <c r="I35" s="107"/>
      <c r="J35" s="97"/>
      <c r="K35" s="97"/>
      <c r="L35" s="201"/>
    </row>
    <row r="36" spans="1:12" x14ac:dyDescent="0.25">
      <c r="A36" s="107"/>
      <c r="B36" s="97"/>
      <c r="C36" s="97"/>
      <c r="D36" s="97"/>
      <c r="E36" s="97"/>
      <c r="F36" s="97"/>
      <c r="G36" s="107"/>
      <c r="H36" s="190"/>
      <c r="I36" s="107"/>
      <c r="J36" s="97"/>
      <c r="K36" s="97"/>
      <c r="L36" s="201"/>
    </row>
  </sheetData>
  <autoFilter ref="A12:L13" xr:uid="{07185BBE-964A-4240-A4EF-668C08852715}"/>
  <mergeCells count="6">
    <mergeCell ref="A3:B3"/>
    <mergeCell ref="A4:B4"/>
    <mergeCell ref="A5:B5"/>
    <mergeCell ref="A6:B6"/>
    <mergeCell ref="A7:B7"/>
    <mergeCell ref="A8:B8"/>
  </mergeCells>
  <pageMargins left="0.25" right="0.25" top="0.35" bottom="0.75" header="0.3" footer="0.3"/>
  <pageSetup scale="67" fitToHeight="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4E81A-2CA6-474E-97D2-1E7AEC7AFA6E}">
  <dimension ref="A1:H15"/>
  <sheetViews>
    <sheetView view="pageBreakPreview" zoomScale="112" zoomScaleNormal="100" zoomScaleSheetLayoutView="112" workbookViewId="0">
      <selection activeCell="A15" sqref="A15:D15"/>
    </sheetView>
  </sheetViews>
  <sheetFormatPr defaultRowHeight="15" x14ac:dyDescent="0.25"/>
  <cols>
    <col min="1" max="1" width="16.7109375" customWidth="1"/>
    <col min="2" max="2" width="27.28515625" bestFit="1" customWidth="1"/>
    <col min="3" max="3" width="15.7109375" style="1" customWidth="1"/>
    <col min="4" max="4" width="13.7109375" customWidth="1"/>
    <col min="5" max="5" width="11.7109375" customWidth="1"/>
    <col min="6" max="6" width="13.7109375" customWidth="1"/>
    <col min="7" max="8" width="15.7109375" customWidth="1"/>
    <col min="9" max="9" width="9.42578125" bestFit="1" customWidth="1"/>
  </cols>
  <sheetData>
    <row r="1" spans="1:8" ht="20.100000000000001" customHeight="1" x14ac:dyDescent="0.35">
      <c r="A1" s="118" t="s">
        <v>37</v>
      </c>
      <c r="B1" s="119"/>
      <c r="H1" s="5" t="s">
        <v>105</v>
      </c>
    </row>
    <row r="2" spans="1:8" ht="20.100000000000001" customHeight="1" x14ac:dyDescent="0.25">
      <c r="A2" s="120"/>
      <c r="B2" s="121"/>
    </row>
    <row r="3" spans="1:8" ht="20.100000000000001" customHeight="1" x14ac:dyDescent="0.25">
      <c r="A3" s="120"/>
      <c r="B3" s="121"/>
      <c r="D3" s="8" t="s">
        <v>14</v>
      </c>
      <c r="E3" s="2"/>
      <c r="F3" s="2"/>
      <c r="G3" s="9" t="s">
        <v>10</v>
      </c>
      <c r="H3" s="2"/>
    </row>
    <row r="4" spans="1:8" ht="20.100000000000001" customHeight="1" x14ac:dyDescent="0.25">
      <c r="A4" s="120"/>
      <c r="B4" s="121"/>
      <c r="D4" s="8" t="s">
        <v>15</v>
      </c>
      <c r="E4" s="3"/>
      <c r="F4" s="3"/>
      <c r="G4" s="9" t="s">
        <v>11</v>
      </c>
      <c r="H4" s="3"/>
    </row>
    <row r="5" spans="1:8" ht="20.100000000000001" customHeight="1" x14ac:dyDescent="0.25">
      <c r="A5" s="120"/>
      <c r="B5" s="121"/>
      <c r="D5" s="8" t="s">
        <v>35</v>
      </c>
      <c r="E5" s="3"/>
      <c r="F5" s="3"/>
      <c r="G5" s="9" t="s">
        <v>12</v>
      </c>
      <c r="H5" s="3"/>
    </row>
    <row r="6" spans="1:8" ht="20.100000000000001" customHeight="1" thickBot="1" x14ac:dyDescent="0.3">
      <c r="A6" s="122"/>
      <c r="B6" s="123"/>
      <c r="D6" s="8" t="s">
        <v>16</v>
      </c>
      <c r="E6" s="3"/>
      <c r="F6" s="3"/>
      <c r="G6" s="9" t="s">
        <v>13</v>
      </c>
      <c r="H6" s="3"/>
    </row>
    <row r="8" spans="1:8" s="4" customFormat="1" ht="22.5" customHeight="1" x14ac:dyDescent="0.25">
      <c r="A8" s="26" t="s">
        <v>19</v>
      </c>
      <c r="B8" s="27"/>
      <c r="C8" s="28"/>
      <c r="D8" s="30"/>
      <c r="E8" s="30"/>
      <c r="F8" s="31"/>
      <c r="G8" s="40" t="s">
        <v>17</v>
      </c>
      <c r="H8" s="40" t="s">
        <v>18</v>
      </c>
    </row>
    <row r="9" spans="1:8" x14ac:dyDescent="0.25">
      <c r="A9" s="32" t="s">
        <v>22</v>
      </c>
      <c r="B9" t="s">
        <v>23</v>
      </c>
      <c r="F9" s="44"/>
      <c r="G9" s="41"/>
      <c r="H9" s="41"/>
    </row>
    <row r="10" spans="1:8" ht="15" customHeight="1" x14ac:dyDescent="0.25">
      <c r="A10" s="32" t="s">
        <v>24</v>
      </c>
      <c r="B10" t="s">
        <v>25</v>
      </c>
      <c r="F10" s="44"/>
      <c r="G10" s="124">
        <f>SUM(G15:G15)</f>
        <v>0</v>
      </c>
      <c r="H10" s="126">
        <f>SUM(H15:H15)</f>
        <v>0</v>
      </c>
    </row>
    <row r="11" spans="1:8" ht="15" customHeight="1" x14ac:dyDescent="0.25">
      <c r="A11" s="32" t="s">
        <v>26</v>
      </c>
      <c r="B11" t="s">
        <v>27</v>
      </c>
      <c r="F11" s="44"/>
      <c r="G11" s="124"/>
      <c r="H11" s="126"/>
    </row>
    <row r="12" spans="1:8" ht="15" customHeight="1" x14ac:dyDescent="0.25">
      <c r="A12" s="32" t="s">
        <v>28</v>
      </c>
      <c r="B12" t="s">
        <v>29</v>
      </c>
      <c r="F12" s="44"/>
      <c r="G12" s="124"/>
      <c r="H12" s="126"/>
    </row>
    <row r="13" spans="1:8" ht="15.75" customHeight="1" x14ac:dyDescent="0.25">
      <c r="A13" s="35" t="s">
        <v>30</v>
      </c>
      <c r="B13" s="2" t="s">
        <v>29</v>
      </c>
      <c r="C13" s="37"/>
      <c r="D13" s="2"/>
      <c r="E13" s="2"/>
      <c r="F13" s="48"/>
      <c r="G13" s="125"/>
      <c r="H13" s="127"/>
    </row>
    <row r="14" spans="1:8" s="6" customFormat="1" ht="24.75" customHeight="1" x14ac:dyDescent="0.25">
      <c r="A14" s="16" t="s">
        <v>31</v>
      </c>
      <c r="B14" s="16" t="s">
        <v>3</v>
      </c>
      <c r="C14" s="16" t="s">
        <v>32</v>
      </c>
      <c r="D14" s="16" t="s">
        <v>7</v>
      </c>
      <c r="E14" s="16" t="s">
        <v>33</v>
      </c>
      <c r="F14" s="16" t="s">
        <v>34</v>
      </c>
      <c r="G14" s="16" t="s">
        <v>8</v>
      </c>
      <c r="H14" s="16" t="s">
        <v>9</v>
      </c>
    </row>
    <row r="15" spans="1:8" s="4" customFormat="1" ht="30" customHeight="1" x14ac:dyDescent="0.25">
      <c r="A15" s="17">
        <v>9781617156106</v>
      </c>
      <c r="B15" s="11" t="s">
        <v>108</v>
      </c>
      <c r="C15" s="10" t="s">
        <v>109</v>
      </c>
      <c r="D15" s="12">
        <v>16.989999999999998</v>
      </c>
      <c r="E15" s="10"/>
      <c r="F15" s="50"/>
      <c r="G15" s="10"/>
      <c r="H15" s="19">
        <f>G15*D15*(1-F15)</f>
        <v>0</v>
      </c>
    </row>
  </sheetData>
  <mergeCells count="3">
    <mergeCell ref="A1:B6"/>
    <mergeCell ref="G10:G13"/>
    <mergeCell ref="H10:H13"/>
  </mergeCells>
  <printOptions horizontalCentered="1"/>
  <pageMargins left="0.25" right="0.25" top="0.31" bottom="0.75" header="0.3" footer="0.3"/>
  <pageSetup orientation="landscape" r:id="rId1"/>
  <headerFooter>
    <oddFooter>&amp;C&amp;A - Christmas Catalog Purchase Order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BF25B-E121-4948-847E-7BE06B684988}">
  <dimension ref="A1:H15"/>
  <sheetViews>
    <sheetView view="pageBreakPreview" zoomScale="112" zoomScaleNormal="100" zoomScaleSheetLayoutView="112" workbookViewId="0">
      <selection activeCell="B14" sqref="B14"/>
    </sheetView>
  </sheetViews>
  <sheetFormatPr defaultRowHeight="15" x14ac:dyDescent="0.25"/>
  <cols>
    <col min="1" max="1" width="16.7109375" customWidth="1"/>
    <col min="2" max="2" width="31" customWidth="1"/>
    <col min="3" max="3" width="15.7109375" style="1" customWidth="1"/>
    <col min="4" max="4" width="13.7109375" customWidth="1"/>
    <col min="5" max="5" width="11.7109375" customWidth="1"/>
    <col min="6" max="6" width="14.28515625" customWidth="1"/>
    <col min="7" max="8" width="15.7109375" customWidth="1"/>
    <col min="9" max="9" width="9.42578125" bestFit="1" customWidth="1"/>
  </cols>
  <sheetData>
    <row r="1" spans="1:8" ht="20.100000000000001" customHeight="1" x14ac:dyDescent="0.35">
      <c r="A1" s="118" t="s">
        <v>331</v>
      </c>
      <c r="B1" s="119"/>
      <c r="H1" s="5" t="s">
        <v>105</v>
      </c>
    </row>
    <row r="2" spans="1:8" ht="20.100000000000001" customHeight="1" x14ac:dyDescent="0.25">
      <c r="A2" s="120"/>
      <c r="B2" s="121"/>
    </row>
    <row r="3" spans="1:8" ht="20.100000000000001" customHeight="1" x14ac:dyDescent="0.25">
      <c r="A3" s="120"/>
      <c r="B3" s="121"/>
      <c r="D3" s="8" t="s">
        <v>14</v>
      </c>
      <c r="E3" s="2"/>
      <c r="F3" s="2"/>
      <c r="G3" s="9" t="s">
        <v>10</v>
      </c>
      <c r="H3" s="2"/>
    </row>
    <row r="4" spans="1:8" ht="20.100000000000001" customHeight="1" x14ac:dyDescent="0.25">
      <c r="A4" s="120"/>
      <c r="B4" s="121"/>
      <c r="D4" s="8" t="s">
        <v>15</v>
      </c>
      <c r="E4" s="3"/>
      <c r="F4" s="3"/>
      <c r="G4" s="9" t="s">
        <v>11</v>
      </c>
      <c r="H4" s="3"/>
    </row>
    <row r="5" spans="1:8" ht="20.100000000000001" customHeight="1" x14ac:dyDescent="0.25">
      <c r="A5" s="120"/>
      <c r="B5" s="121"/>
      <c r="D5" s="8" t="s">
        <v>35</v>
      </c>
      <c r="E5" s="3"/>
      <c r="F5" s="3"/>
      <c r="G5" s="9" t="s">
        <v>12</v>
      </c>
      <c r="H5" s="3"/>
    </row>
    <row r="6" spans="1:8" ht="20.100000000000001" customHeight="1" thickBot="1" x14ac:dyDescent="0.3">
      <c r="A6" s="122"/>
      <c r="B6" s="123"/>
      <c r="D6" s="8" t="s">
        <v>16</v>
      </c>
      <c r="E6" s="3"/>
      <c r="F6" s="3"/>
      <c r="G6" s="9" t="s">
        <v>13</v>
      </c>
      <c r="H6" s="3"/>
    </row>
    <row r="8" spans="1:8" s="4" customFormat="1" ht="22.5" customHeight="1" x14ac:dyDescent="0.25">
      <c r="A8" s="26" t="s">
        <v>19</v>
      </c>
      <c r="B8" s="27"/>
      <c r="C8" s="28"/>
      <c r="D8" s="29"/>
      <c r="E8" s="30"/>
      <c r="F8" s="31"/>
      <c r="G8" s="40" t="s">
        <v>17</v>
      </c>
      <c r="H8" s="40" t="s">
        <v>18</v>
      </c>
    </row>
    <row r="9" spans="1:8" x14ac:dyDescent="0.25">
      <c r="A9" s="32" t="s">
        <v>22</v>
      </c>
      <c r="B9" s="20"/>
      <c r="C9" s="20"/>
      <c r="D9" s="21"/>
      <c r="E9" s="22"/>
      <c r="F9" s="33"/>
      <c r="G9" s="41"/>
      <c r="H9" s="41"/>
    </row>
    <row r="10" spans="1:8" ht="15" customHeight="1" x14ac:dyDescent="0.25">
      <c r="A10" s="32" t="s">
        <v>73</v>
      </c>
      <c r="B10" s="23"/>
      <c r="D10" s="22"/>
      <c r="E10" s="22"/>
      <c r="F10" s="33"/>
      <c r="G10" s="124">
        <f>SUM(G15:G15)</f>
        <v>0</v>
      </c>
      <c r="H10" s="126">
        <f>SUM(H15:H15)</f>
        <v>0</v>
      </c>
    </row>
    <row r="11" spans="1:8" ht="15" customHeight="1" x14ac:dyDescent="0.25">
      <c r="A11" s="32" t="s">
        <v>26</v>
      </c>
      <c r="B11" s="24"/>
      <c r="D11" s="22"/>
      <c r="E11" s="22"/>
      <c r="F11" s="33"/>
      <c r="G11" s="124"/>
      <c r="H11" s="126"/>
    </row>
    <row r="12" spans="1:8" ht="15" customHeight="1" x14ac:dyDescent="0.25">
      <c r="A12" s="32" t="s">
        <v>28</v>
      </c>
      <c r="D12" s="22"/>
      <c r="E12" s="22"/>
      <c r="F12" s="33"/>
      <c r="G12" s="124"/>
      <c r="H12" s="126"/>
    </row>
    <row r="13" spans="1:8" ht="15.75" customHeight="1" x14ac:dyDescent="0.25">
      <c r="A13" s="35" t="s">
        <v>30</v>
      </c>
      <c r="B13" s="36"/>
      <c r="C13" s="37"/>
      <c r="D13" s="38"/>
      <c r="E13" s="38"/>
      <c r="F13" s="39"/>
      <c r="G13" s="125"/>
      <c r="H13" s="127"/>
    </row>
    <row r="14" spans="1:8" s="6" customFormat="1" ht="24.75" customHeight="1" x14ac:dyDescent="0.25">
      <c r="A14" s="16" t="s">
        <v>31</v>
      </c>
      <c r="B14" s="16" t="s">
        <v>3</v>
      </c>
      <c r="C14" s="16" t="s">
        <v>32</v>
      </c>
      <c r="D14" s="16" t="s">
        <v>7</v>
      </c>
      <c r="E14" s="16" t="s">
        <v>33</v>
      </c>
      <c r="F14" s="16" t="s">
        <v>34</v>
      </c>
      <c r="G14" s="16" t="s">
        <v>8</v>
      </c>
      <c r="H14" s="16" t="s">
        <v>9</v>
      </c>
    </row>
    <row r="15" spans="1:8" s="4" customFormat="1" ht="30" customHeight="1" x14ac:dyDescent="0.25">
      <c r="A15" s="17">
        <v>9781684343379</v>
      </c>
      <c r="B15" s="15" t="s">
        <v>330</v>
      </c>
      <c r="C15" s="18"/>
      <c r="D15" s="12">
        <v>22.99</v>
      </c>
      <c r="E15" s="12"/>
      <c r="F15" s="42"/>
      <c r="G15" s="10"/>
      <c r="H15" s="19">
        <f>G15*D15*(1-F15)</f>
        <v>0</v>
      </c>
    </row>
  </sheetData>
  <mergeCells count="3">
    <mergeCell ref="A1:B6"/>
    <mergeCell ref="G10:G13"/>
    <mergeCell ref="H10:H13"/>
  </mergeCells>
  <printOptions horizontalCentered="1"/>
  <pageMargins left="0.25" right="0.25" top="0.31" bottom="0.75" header="0.3" footer="0.3"/>
  <pageSetup scale="99" orientation="landscape" r:id="rId1"/>
  <headerFooter>
    <oddFooter>&amp;C&amp;A - Christmas Catalog Purchase Order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A15BA-48FE-4866-A409-ABE171425785}">
  <dimension ref="A1:H25"/>
  <sheetViews>
    <sheetView view="pageBreakPreview" topLeftCell="A14" zoomScale="112" zoomScaleNormal="100" zoomScaleSheetLayoutView="112" workbookViewId="0">
      <selection activeCell="C23" sqref="C23"/>
    </sheetView>
  </sheetViews>
  <sheetFormatPr defaultRowHeight="15" x14ac:dyDescent="0.25"/>
  <cols>
    <col min="1" max="1" width="16.7109375" customWidth="1"/>
    <col min="2" max="2" width="27.28515625" bestFit="1" customWidth="1"/>
    <col min="3" max="3" width="15.7109375" style="1" customWidth="1"/>
    <col min="4" max="4" width="13.7109375" customWidth="1"/>
    <col min="5" max="5" width="11.7109375" customWidth="1"/>
    <col min="6" max="6" width="13.7109375" customWidth="1"/>
    <col min="7" max="8" width="15.7109375" customWidth="1"/>
    <col min="9" max="9" width="9.42578125" bestFit="1" customWidth="1"/>
  </cols>
  <sheetData>
    <row r="1" spans="1:8" ht="20.100000000000001" customHeight="1" x14ac:dyDescent="0.35">
      <c r="A1" s="118" t="s">
        <v>38</v>
      </c>
      <c r="B1" s="119"/>
      <c r="H1" s="5" t="s">
        <v>105</v>
      </c>
    </row>
    <row r="2" spans="1:8" ht="20.100000000000001" customHeight="1" x14ac:dyDescent="0.25">
      <c r="A2" s="120"/>
      <c r="B2" s="121"/>
    </row>
    <row r="3" spans="1:8" ht="20.100000000000001" customHeight="1" x14ac:dyDescent="0.25">
      <c r="A3" s="120"/>
      <c r="B3" s="121"/>
      <c r="D3" s="8" t="s">
        <v>14</v>
      </c>
      <c r="E3" s="2"/>
      <c r="F3" s="2"/>
      <c r="G3" s="9" t="s">
        <v>10</v>
      </c>
      <c r="H3" s="2"/>
    </row>
    <row r="4" spans="1:8" ht="20.100000000000001" customHeight="1" x14ac:dyDescent="0.25">
      <c r="A4" s="120"/>
      <c r="B4" s="121"/>
      <c r="D4" s="8" t="s">
        <v>15</v>
      </c>
      <c r="E4" s="3"/>
      <c r="F4" s="3"/>
      <c r="G4" s="9" t="s">
        <v>11</v>
      </c>
      <c r="H4" s="3"/>
    </row>
    <row r="5" spans="1:8" ht="20.100000000000001" customHeight="1" x14ac:dyDescent="0.25">
      <c r="A5" s="120"/>
      <c r="B5" s="121"/>
      <c r="D5" s="8" t="s">
        <v>35</v>
      </c>
      <c r="E5" s="3"/>
      <c r="F5" s="3"/>
      <c r="G5" s="9" t="s">
        <v>12</v>
      </c>
      <c r="H5" s="3"/>
    </row>
    <row r="6" spans="1:8" ht="20.100000000000001" customHeight="1" thickBot="1" x14ac:dyDescent="0.3">
      <c r="A6" s="122"/>
      <c r="B6" s="123"/>
      <c r="D6" s="8" t="s">
        <v>16</v>
      </c>
      <c r="E6" s="3"/>
      <c r="F6" s="3"/>
      <c r="G6" s="9" t="s">
        <v>13</v>
      </c>
      <c r="H6" s="3"/>
    </row>
    <row r="8" spans="1:8" s="4" customFormat="1" ht="22.5" customHeight="1" x14ac:dyDescent="0.25">
      <c r="A8" s="26" t="s">
        <v>19</v>
      </c>
      <c r="B8" s="27"/>
      <c r="C8" s="52"/>
      <c r="D8" s="26" t="s">
        <v>44</v>
      </c>
      <c r="E8" s="30"/>
      <c r="F8" s="31"/>
      <c r="G8" s="40" t="s">
        <v>17</v>
      </c>
      <c r="H8" s="40" t="s">
        <v>18</v>
      </c>
    </row>
    <row r="9" spans="1:8" x14ac:dyDescent="0.25">
      <c r="A9" s="53" t="s">
        <v>22</v>
      </c>
      <c r="B9" s="4" t="s">
        <v>47</v>
      </c>
      <c r="C9" s="54"/>
      <c r="D9" s="59" t="s">
        <v>39</v>
      </c>
      <c r="E9" s="4"/>
      <c r="F9" s="60"/>
      <c r="G9" s="41"/>
      <c r="H9" s="41"/>
    </row>
    <row r="10" spans="1:8" ht="30.75" customHeight="1" x14ac:dyDescent="0.25">
      <c r="A10" s="53" t="s">
        <v>24</v>
      </c>
      <c r="B10" s="128" t="s">
        <v>45</v>
      </c>
      <c r="C10" s="129"/>
      <c r="D10" s="130" t="s">
        <v>46</v>
      </c>
      <c r="E10" s="131"/>
      <c r="F10" s="132"/>
      <c r="G10" s="124">
        <f>SUM(G15:G25)</f>
        <v>0</v>
      </c>
      <c r="H10" s="126">
        <f>SUM(H15:H25)</f>
        <v>0</v>
      </c>
    </row>
    <row r="11" spans="1:8" ht="15" customHeight="1" x14ac:dyDescent="0.25">
      <c r="A11" s="53" t="s">
        <v>28</v>
      </c>
      <c r="B11" s="55">
        <v>100</v>
      </c>
      <c r="C11" s="54"/>
      <c r="D11" s="59" t="s">
        <v>41</v>
      </c>
      <c r="E11" s="4"/>
      <c r="F11" s="60"/>
      <c r="G11" s="124"/>
      <c r="H11" s="126"/>
    </row>
    <row r="12" spans="1:8" ht="15" customHeight="1" x14ac:dyDescent="0.25">
      <c r="A12" s="53" t="s">
        <v>26</v>
      </c>
      <c r="B12" s="4" t="s">
        <v>40</v>
      </c>
      <c r="C12" s="54"/>
      <c r="D12" s="59" t="s">
        <v>43</v>
      </c>
      <c r="E12" s="4"/>
      <c r="F12" s="60"/>
      <c r="G12" s="124"/>
      <c r="H12" s="126"/>
    </row>
    <row r="13" spans="1:8" ht="15.75" customHeight="1" x14ac:dyDescent="0.25">
      <c r="A13" s="56" t="s">
        <v>30</v>
      </c>
      <c r="B13" s="57" t="s">
        <v>42</v>
      </c>
      <c r="C13" s="58"/>
      <c r="D13" s="51"/>
      <c r="E13" s="57"/>
      <c r="F13" s="61"/>
      <c r="G13" s="125"/>
      <c r="H13" s="127"/>
    </row>
    <row r="14" spans="1:8" s="6" customFormat="1" ht="24.75" customHeight="1" x14ac:dyDescent="0.25">
      <c r="A14" s="16" t="s">
        <v>31</v>
      </c>
      <c r="B14" s="16" t="s">
        <v>3</v>
      </c>
      <c r="C14" s="16" t="s">
        <v>32</v>
      </c>
      <c r="D14" s="16" t="s">
        <v>7</v>
      </c>
      <c r="E14" s="16" t="s">
        <v>33</v>
      </c>
      <c r="F14" s="16" t="s">
        <v>34</v>
      </c>
      <c r="G14" s="16" t="s">
        <v>8</v>
      </c>
      <c r="H14" s="16" t="s">
        <v>9</v>
      </c>
    </row>
    <row r="15" spans="1:8" s="4" customFormat="1" ht="30" customHeight="1" x14ac:dyDescent="0.25">
      <c r="A15" s="17">
        <v>9781430082842</v>
      </c>
      <c r="B15" s="15" t="s">
        <v>110</v>
      </c>
      <c r="C15" s="10" t="s">
        <v>111</v>
      </c>
      <c r="D15" s="12">
        <v>14.99</v>
      </c>
      <c r="E15" s="12">
        <v>10.97</v>
      </c>
      <c r="F15" s="50"/>
      <c r="G15" s="10"/>
      <c r="H15" s="19">
        <f>G15*D15*(1-F15)</f>
        <v>0</v>
      </c>
    </row>
    <row r="16" spans="1:8" ht="30" customHeight="1" x14ac:dyDescent="0.25">
      <c r="A16" s="17">
        <v>9781087787145</v>
      </c>
      <c r="B16" s="15" t="s">
        <v>112</v>
      </c>
      <c r="C16" s="10" t="s">
        <v>113</v>
      </c>
      <c r="D16" s="12">
        <v>14.99</v>
      </c>
      <c r="E16" s="12">
        <v>10.97</v>
      </c>
      <c r="F16" s="50"/>
      <c r="G16" s="10"/>
      <c r="H16" s="19">
        <f>G16*D16*(1-F16)</f>
        <v>0</v>
      </c>
    </row>
    <row r="17" spans="1:8" ht="30" customHeight="1" x14ac:dyDescent="0.25">
      <c r="A17" s="17">
        <v>9781430087137</v>
      </c>
      <c r="B17" s="15" t="s">
        <v>114</v>
      </c>
      <c r="C17" s="10"/>
      <c r="D17" s="12">
        <v>8.99</v>
      </c>
      <c r="E17" s="12">
        <v>6.97</v>
      </c>
      <c r="F17" s="50"/>
      <c r="G17" s="10"/>
      <c r="H17" s="19">
        <f>G17*D17*(1-F17)</f>
        <v>0</v>
      </c>
    </row>
    <row r="18" spans="1:8" ht="30" customHeight="1" x14ac:dyDescent="0.25">
      <c r="A18" s="17">
        <v>9781087788364</v>
      </c>
      <c r="B18" s="15" t="s">
        <v>115</v>
      </c>
      <c r="C18" s="10" t="s">
        <v>116</v>
      </c>
      <c r="D18" s="12">
        <v>24.99</v>
      </c>
      <c r="E18" s="12"/>
      <c r="F18" s="50"/>
      <c r="G18" s="10"/>
      <c r="H18" s="19">
        <f t="shared" ref="H18:H25" si="0">G18*D18*(1-F18)</f>
        <v>0</v>
      </c>
    </row>
    <row r="19" spans="1:8" ht="30" customHeight="1" x14ac:dyDescent="0.25">
      <c r="A19" s="17">
        <v>9781430092780</v>
      </c>
      <c r="B19" s="15" t="s">
        <v>117</v>
      </c>
      <c r="C19" s="10" t="s">
        <v>118</v>
      </c>
      <c r="D19" s="12">
        <v>16.989999999999998</v>
      </c>
      <c r="E19" s="12"/>
      <c r="F19" s="50"/>
      <c r="G19" s="10"/>
      <c r="H19" s="19">
        <f t="shared" si="0"/>
        <v>0</v>
      </c>
    </row>
    <row r="20" spans="1:8" ht="30" customHeight="1" x14ac:dyDescent="0.25">
      <c r="A20" s="17">
        <v>9781430085829</v>
      </c>
      <c r="B20" s="15" t="s">
        <v>119</v>
      </c>
      <c r="C20" s="10"/>
      <c r="D20" s="12">
        <v>39.99</v>
      </c>
      <c r="E20" s="12">
        <v>27.97</v>
      </c>
      <c r="F20" s="50"/>
      <c r="G20" s="10"/>
      <c r="H20" s="19">
        <f t="shared" si="0"/>
        <v>0</v>
      </c>
    </row>
    <row r="21" spans="1:8" ht="30" customHeight="1" x14ac:dyDescent="0.25">
      <c r="A21" s="17">
        <v>9781087787244</v>
      </c>
      <c r="B21" s="15" t="s">
        <v>120</v>
      </c>
      <c r="C21" s="10"/>
      <c r="D21" s="12">
        <v>39.99</v>
      </c>
      <c r="E21" s="12">
        <v>27.97</v>
      </c>
      <c r="F21" s="50"/>
      <c r="G21" s="10"/>
      <c r="H21" s="19">
        <f t="shared" si="0"/>
        <v>0</v>
      </c>
    </row>
    <row r="22" spans="1:8" ht="30" customHeight="1" x14ac:dyDescent="0.25">
      <c r="A22" s="17">
        <v>9781430094531</v>
      </c>
      <c r="B22" s="15" t="s">
        <v>121</v>
      </c>
      <c r="C22" s="10"/>
      <c r="D22" s="12">
        <v>34.99</v>
      </c>
      <c r="E22" s="12">
        <v>24.97</v>
      </c>
      <c r="F22" s="50"/>
      <c r="G22" s="10"/>
      <c r="H22" s="19">
        <f t="shared" si="0"/>
        <v>0</v>
      </c>
    </row>
    <row r="23" spans="1:8" ht="30" customHeight="1" x14ac:dyDescent="0.25">
      <c r="A23" s="17">
        <v>9781087791357</v>
      </c>
      <c r="B23" s="15" t="s">
        <v>122</v>
      </c>
      <c r="C23" s="10"/>
      <c r="D23" s="12">
        <v>34.99</v>
      </c>
      <c r="E23" s="12">
        <v>24.97</v>
      </c>
      <c r="F23" s="50"/>
      <c r="G23" s="10"/>
      <c r="H23" s="19">
        <f t="shared" si="0"/>
        <v>0</v>
      </c>
    </row>
    <row r="24" spans="1:8" ht="30" customHeight="1" x14ac:dyDescent="0.25">
      <c r="A24" s="17">
        <v>9781087752280</v>
      </c>
      <c r="B24" s="15" t="s">
        <v>123</v>
      </c>
      <c r="C24" s="10"/>
      <c r="D24" s="12">
        <v>49.99</v>
      </c>
      <c r="E24" s="12">
        <v>34.97</v>
      </c>
      <c r="F24" s="50"/>
      <c r="G24" s="10"/>
      <c r="H24" s="19">
        <f t="shared" si="0"/>
        <v>0</v>
      </c>
    </row>
    <row r="25" spans="1:8" ht="30" customHeight="1" x14ac:dyDescent="0.25">
      <c r="A25" s="17">
        <v>9781087766096</v>
      </c>
      <c r="B25" s="15" t="s">
        <v>124</v>
      </c>
      <c r="C25" s="10"/>
      <c r="D25" s="12">
        <v>49.99</v>
      </c>
      <c r="E25" s="12">
        <v>34.97</v>
      </c>
      <c r="F25" s="50"/>
      <c r="G25" s="10"/>
      <c r="H25" s="19">
        <f t="shared" si="0"/>
        <v>0</v>
      </c>
    </row>
  </sheetData>
  <sortState xmlns:xlrd2="http://schemas.microsoft.com/office/spreadsheetml/2017/richdata2" ref="A15:E25">
    <sortCondition ref="B15:B25"/>
  </sortState>
  <mergeCells count="5">
    <mergeCell ref="A1:B6"/>
    <mergeCell ref="G10:G13"/>
    <mergeCell ref="H10:H13"/>
    <mergeCell ref="B10:C10"/>
    <mergeCell ref="D10:F10"/>
  </mergeCells>
  <printOptions horizontalCentered="1"/>
  <pageMargins left="0.25" right="0.25" top="0.31" bottom="0.75" header="0.3" footer="0.3"/>
  <pageSetup orientation="landscape" r:id="rId1"/>
  <headerFooter>
    <oddFooter>&amp;C&amp;A - Christmas Catalog Purchase Order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6329F-9A56-492F-8515-E69B048DC388}">
  <dimension ref="A1:H16"/>
  <sheetViews>
    <sheetView view="pageBreakPreview" zoomScale="112" zoomScaleNormal="100" zoomScaleSheetLayoutView="112" workbookViewId="0">
      <selection activeCell="B20" sqref="B20"/>
    </sheetView>
  </sheetViews>
  <sheetFormatPr defaultRowHeight="15" x14ac:dyDescent="0.25"/>
  <cols>
    <col min="1" max="1" width="16.7109375" customWidth="1"/>
    <col min="2" max="2" width="27.28515625" bestFit="1" customWidth="1"/>
    <col min="3" max="3" width="15.7109375" style="1" customWidth="1"/>
    <col min="4" max="4" width="13.7109375" customWidth="1"/>
    <col min="5" max="5" width="11.7109375" customWidth="1"/>
    <col min="6" max="6" width="13.7109375" customWidth="1"/>
    <col min="7" max="8" width="15.7109375" customWidth="1"/>
    <col min="9" max="9" width="9.42578125" bestFit="1" customWidth="1"/>
  </cols>
  <sheetData>
    <row r="1" spans="1:8" ht="20.100000000000001" customHeight="1" x14ac:dyDescent="0.35">
      <c r="A1" s="118" t="s">
        <v>53</v>
      </c>
      <c r="B1" s="119"/>
      <c r="H1" s="5" t="s">
        <v>105</v>
      </c>
    </row>
    <row r="2" spans="1:8" ht="20.100000000000001" customHeight="1" x14ac:dyDescent="0.25">
      <c r="A2" s="120"/>
      <c r="B2" s="121"/>
    </row>
    <row r="3" spans="1:8" ht="20.100000000000001" customHeight="1" x14ac:dyDescent="0.25">
      <c r="A3" s="120"/>
      <c r="B3" s="121"/>
      <c r="D3" s="8" t="s">
        <v>14</v>
      </c>
      <c r="E3" s="2"/>
      <c r="F3" s="2"/>
      <c r="G3" s="9" t="s">
        <v>10</v>
      </c>
      <c r="H3" s="2"/>
    </row>
    <row r="4" spans="1:8" ht="20.100000000000001" customHeight="1" x14ac:dyDescent="0.25">
      <c r="A4" s="120"/>
      <c r="B4" s="121"/>
      <c r="D4" s="8" t="s">
        <v>15</v>
      </c>
      <c r="E4" s="3"/>
      <c r="F4" s="3"/>
      <c r="G4" s="9" t="s">
        <v>11</v>
      </c>
      <c r="H4" s="3"/>
    </row>
    <row r="5" spans="1:8" ht="20.100000000000001" customHeight="1" x14ac:dyDescent="0.25">
      <c r="A5" s="120"/>
      <c r="B5" s="121"/>
      <c r="D5" s="8" t="s">
        <v>35</v>
      </c>
      <c r="E5" s="3"/>
      <c r="F5" s="3"/>
      <c r="G5" s="9" t="s">
        <v>12</v>
      </c>
      <c r="H5" s="3"/>
    </row>
    <row r="6" spans="1:8" ht="20.100000000000001" customHeight="1" thickBot="1" x14ac:dyDescent="0.3">
      <c r="A6" s="122"/>
      <c r="B6" s="123"/>
      <c r="D6" s="8" t="s">
        <v>16</v>
      </c>
      <c r="E6" s="3"/>
      <c r="F6" s="3"/>
      <c r="G6" s="9" t="s">
        <v>13</v>
      </c>
      <c r="H6" s="3"/>
    </row>
    <row r="8" spans="1:8" s="4" customFormat="1" ht="22.5" customHeight="1" x14ac:dyDescent="0.25">
      <c r="A8" s="26" t="s">
        <v>19</v>
      </c>
      <c r="B8" s="27"/>
      <c r="C8" s="28"/>
      <c r="D8" s="26" t="s">
        <v>44</v>
      </c>
      <c r="E8" s="30"/>
      <c r="F8" s="31"/>
      <c r="G8" s="40" t="s">
        <v>17</v>
      </c>
      <c r="H8" s="40" t="s">
        <v>18</v>
      </c>
    </row>
    <row r="9" spans="1:8" x14ac:dyDescent="0.25">
      <c r="A9" s="32" t="s">
        <v>22</v>
      </c>
      <c r="B9" t="s">
        <v>48</v>
      </c>
      <c r="D9" s="133" t="s">
        <v>49</v>
      </c>
      <c r="E9" s="134"/>
      <c r="F9" s="135"/>
      <c r="G9" s="41"/>
      <c r="H9" s="41"/>
    </row>
    <row r="10" spans="1:8" ht="15" customHeight="1" x14ac:dyDescent="0.25">
      <c r="A10" s="32" t="s">
        <v>24</v>
      </c>
      <c r="B10" t="s">
        <v>50</v>
      </c>
      <c r="D10" s="133"/>
      <c r="E10" s="134"/>
      <c r="F10" s="135"/>
      <c r="G10" s="124">
        <f>SUM(G15:G16)</f>
        <v>0</v>
      </c>
      <c r="H10" s="126">
        <f>SUM(H15:H16)</f>
        <v>0</v>
      </c>
    </row>
    <row r="11" spans="1:8" ht="15" customHeight="1" x14ac:dyDescent="0.25">
      <c r="A11" s="32" t="s">
        <v>28</v>
      </c>
      <c r="B11" t="s">
        <v>51</v>
      </c>
      <c r="D11" s="34"/>
      <c r="F11" s="44"/>
      <c r="G11" s="124"/>
      <c r="H11" s="126"/>
    </row>
    <row r="12" spans="1:8" ht="15" customHeight="1" x14ac:dyDescent="0.25">
      <c r="A12" s="32" t="s">
        <v>26</v>
      </c>
      <c r="B12" t="s">
        <v>52</v>
      </c>
      <c r="D12" s="34"/>
      <c r="F12" s="44"/>
      <c r="G12" s="124"/>
      <c r="H12" s="126"/>
    </row>
    <row r="13" spans="1:8" ht="15.75" customHeight="1" x14ac:dyDescent="0.25">
      <c r="A13" s="35" t="s">
        <v>30</v>
      </c>
      <c r="B13" s="2" t="s">
        <v>29</v>
      </c>
      <c r="C13" s="37"/>
      <c r="D13" s="51"/>
      <c r="E13" s="2"/>
      <c r="F13" s="48"/>
      <c r="G13" s="125"/>
      <c r="H13" s="127"/>
    </row>
    <row r="14" spans="1:8" s="6" customFormat="1" ht="24.75" customHeight="1" x14ac:dyDescent="0.25">
      <c r="A14" s="16" t="s">
        <v>31</v>
      </c>
      <c r="B14" s="16" t="s">
        <v>3</v>
      </c>
      <c r="C14" s="16" t="s">
        <v>32</v>
      </c>
      <c r="D14" s="16" t="s">
        <v>7</v>
      </c>
      <c r="E14" s="16" t="s">
        <v>33</v>
      </c>
      <c r="F14" s="16" t="s">
        <v>34</v>
      </c>
      <c r="G14" s="16" t="s">
        <v>8</v>
      </c>
      <c r="H14" s="16" t="s">
        <v>9</v>
      </c>
    </row>
    <row r="15" spans="1:8" s="4" customFormat="1" ht="30" customHeight="1" x14ac:dyDescent="0.25">
      <c r="A15" s="17">
        <v>9780764238482</v>
      </c>
      <c r="B15" s="11" t="s">
        <v>125</v>
      </c>
      <c r="C15" s="18" t="s">
        <v>126</v>
      </c>
      <c r="D15" s="12">
        <v>17.989999999999998</v>
      </c>
      <c r="E15" s="10"/>
      <c r="F15" s="50">
        <v>0.5</v>
      </c>
      <c r="G15" s="10"/>
      <c r="H15" s="19">
        <f>G15*D15*(1-F15)</f>
        <v>0</v>
      </c>
    </row>
    <row r="16" spans="1:8" ht="30" customHeight="1" x14ac:dyDescent="0.25">
      <c r="A16" s="17">
        <v>9780764241079</v>
      </c>
      <c r="B16" s="11" t="s">
        <v>127</v>
      </c>
      <c r="C16" s="10" t="s">
        <v>128</v>
      </c>
      <c r="D16" s="12">
        <v>17.989999999999998</v>
      </c>
      <c r="E16" s="10"/>
      <c r="F16" s="50">
        <v>0.5</v>
      </c>
      <c r="G16" s="10"/>
      <c r="H16" s="19">
        <f>G16*D16*(1-F16)</f>
        <v>0</v>
      </c>
    </row>
  </sheetData>
  <mergeCells count="4">
    <mergeCell ref="A1:B6"/>
    <mergeCell ref="G10:G13"/>
    <mergeCell ref="H10:H13"/>
    <mergeCell ref="D9:F10"/>
  </mergeCells>
  <printOptions horizontalCentered="1"/>
  <pageMargins left="0.25" right="0.25" top="0.31" bottom="0.75" header="0.3" footer="0.3"/>
  <pageSetup orientation="landscape" r:id="rId1"/>
  <headerFooter>
    <oddFooter>&amp;C&amp;A - Christmas Catalog Purchase Order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89422-9A62-4A23-8B41-E4862320E55C}">
  <dimension ref="A1:H15"/>
  <sheetViews>
    <sheetView view="pageBreakPreview" zoomScale="112" zoomScaleNormal="100" zoomScaleSheetLayoutView="112" workbookViewId="0">
      <selection activeCell="F25" sqref="F25"/>
    </sheetView>
  </sheetViews>
  <sheetFormatPr defaultRowHeight="15" x14ac:dyDescent="0.25"/>
  <cols>
    <col min="1" max="1" width="16.7109375" customWidth="1"/>
    <col min="2" max="2" width="27.28515625" bestFit="1" customWidth="1"/>
    <col min="3" max="3" width="15.7109375" style="1" customWidth="1"/>
    <col min="4" max="4" width="13.7109375" customWidth="1"/>
    <col min="5" max="5" width="11.7109375" customWidth="1"/>
    <col min="6" max="6" width="13.7109375" customWidth="1"/>
    <col min="7" max="8" width="15.7109375" customWidth="1"/>
    <col min="9" max="9" width="9.42578125" bestFit="1" customWidth="1"/>
  </cols>
  <sheetData>
    <row r="1" spans="1:8" ht="20.100000000000001" customHeight="1" x14ac:dyDescent="0.35">
      <c r="A1" s="118" t="s">
        <v>54</v>
      </c>
      <c r="B1" s="119"/>
      <c r="H1" s="5" t="s">
        <v>105</v>
      </c>
    </row>
    <row r="2" spans="1:8" ht="20.100000000000001" customHeight="1" x14ac:dyDescent="0.25">
      <c r="A2" s="120"/>
      <c r="B2" s="121"/>
    </row>
    <row r="3" spans="1:8" ht="20.100000000000001" customHeight="1" x14ac:dyDescent="0.25">
      <c r="A3" s="120"/>
      <c r="B3" s="121"/>
      <c r="D3" s="8" t="s">
        <v>14</v>
      </c>
      <c r="E3" s="2"/>
      <c r="F3" s="2"/>
      <c r="G3" s="9" t="s">
        <v>10</v>
      </c>
      <c r="H3" s="2"/>
    </row>
    <row r="4" spans="1:8" ht="20.100000000000001" customHeight="1" x14ac:dyDescent="0.25">
      <c r="A4" s="120"/>
      <c r="B4" s="121"/>
      <c r="D4" s="8" t="s">
        <v>15</v>
      </c>
      <c r="E4" s="3"/>
      <c r="F4" s="3"/>
      <c r="G4" s="9" t="s">
        <v>11</v>
      </c>
      <c r="H4" s="3"/>
    </row>
    <row r="5" spans="1:8" ht="20.100000000000001" customHeight="1" x14ac:dyDescent="0.25">
      <c r="A5" s="120"/>
      <c r="B5" s="121"/>
      <c r="D5" s="8" t="s">
        <v>35</v>
      </c>
      <c r="E5" s="3"/>
      <c r="F5" s="3"/>
      <c r="G5" s="9" t="s">
        <v>12</v>
      </c>
      <c r="H5" s="3"/>
    </row>
    <row r="6" spans="1:8" ht="20.100000000000001" customHeight="1" thickBot="1" x14ac:dyDescent="0.3">
      <c r="A6" s="122"/>
      <c r="B6" s="123"/>
      <c r="D6" s="8" t="s">
        <v>16</v>
      </c>
      <c r="E6" s="3"/>
      <c r="F6" s="3"/>
      <c r="G6" s="9" t="s">
        <v>13</v>
      </c>
      <c r="H6" s="3"/>
    </row>
    <row r="8" spans="1:8" s="4" customFormat="1" ht="22.5" customHeight="1" x14ac:dyDescent="0.25">
      <c r="A8" s="26" t="s">
        <v>19</v>
      </c>
      <c r="B8" s="27"/>
      <c r="C8" s="28"/>
      <c r="D8" s="29"/>
      <c r="E8" s="30"/>
      <c r="F8" s="31"/>
      <c r="G8" s="40" t="s">
        <v>17</v>
      </c>
      <c r="H8" s="40" t="s">
        <v>18</v>
      </c>
    </row>
    <row r="9" spans="1:8" x14ac:dyDescent="0.25">
      <c r="A9" s="32" t="s">
        <v>22</v>
      </c>
      <c r="B9" s="20">
        <v>0.48</v>
      </c>
      <c r="D9" s="14"/>
      <c r="E9" s="14"/>
      <c r="F9" s="46"/>
      <c r="G9" s="41"/>
      <c r="H9" s="41"/>
    </row>
    <row r="10" spans="1:8" ht="15" customHeight="1" x14ac:dyDescent="0.25">
      <c r="A10" s="32" t="s">
        <v>24</v>
      </c>
      <c r="B10" t="s">
        <v>55</v>
      </c>
      <c r="D10" s="14"/>
      <c r="E10" s="14"/>
      <c r="F10" s="46"/>
      <c r="G10" s="124">
        <f>SUM(G15:G15)</f>
        <v>0</v>
      </c>
      <c r="H10" s="126">
        <f>SUM(H15:H15)</f>
        <v>0</v>
      </c>
    </row>
    <row r="11" spans="1:8" ht="15" customHeight="1" x14ac:dyDescent="0.25">
      <c r="A11" s="32" t="s">
        <v>28</v>
      </c>
      <c r="B11" t="s">
        <v>56</v>
      </c>
      <c r="F11" s="44"/>
      <c r="G11" s="124"/>
      <c r="H11" s="126"/>
    </row>
    <row r="12" spans="1:8" ht="15" customHeight="1" x14ac:dyDescent="0.25">
      <c r="A12" s="32" t="s">
        <v>26</v>
      </c>
      <c r="B12" t="s">
        <v>52</v>
      </c>
      <c r="F12" s="44"/>
      <c r="G12" s="124"/>
      <c r="H12" s="126"/>
    </row>
    <row r="13" spans="1:8" ht="15.75" customHeight="1" x14ac:dyDescent="0.25">
      <c r="A13" s="35" t="s">
        <v>30</v>
      </c>
      <c r="B13" s="2" t="s">
        <v>42</v>
      </c>
      <c r="C13" s="37"/>
      <c r="D13" s="2"/>
      <c r="E13" s="2"/>
      <c r="F13" s="48"/>
      <c r="G13" s="125"/>
      <c r="H13" s="127"/>
    </row>
    <row r="14" spans="1:8" s="6" customFormat="1" ht="24.75" customHeight="1" x14ac:dyDescent="0.25">
      <c r="A14" s="16" t="s">
        <v>31</v>
      </c>
      <c r="B14" s="16" t="s">
        <v>3</v>
      </c>
      <c r="C14" s="16" t="s">
        <v>32</v>
      </c>
      <c r="D14" s="16" t="s">
        <v>7</v>
      </c>
      <c r="E14" s="16" t="s">
        <v>33</v>
      </c>
      <c r="F14" s="16" t="s">
        <v>34</v>
      </c>
      <c r="G14" s="16" t="s">
        <v>8</v>
      </c>
      <c r="H14" s="16" t="s">
        <v>9</v>
      </c>
    </row>
    <row r="15" spans="1:8" s="4" customFormat="1" ht="30" customHeight="1" x14ac:dyDescent="0.25">
      <c r="A15" s="17">
        <v>9781636097756</v>
      </c>
      <c r="B15" s="15" t="s">
        <v>129</v>
      </c>
      <c r="C15" s="18" t="s">
        <v>130</v>
      </c>
      <c r="D15" s="12">
        <v>14.99</v>
      </c>
      <c r="E15" s="12">
        <v>11.97</v>
      </c>
      <c r="F15" s="50">
        <v>0.48</v>
      </c>
      <c r="G15" s="10"/>
      <c r="H15" s="19">
        <f>G15*D15*(1-F15)</f>
        <v>0</v>
      </c>
    </row>
  </sheetData>
  <mergeCells count="3">
    <mergeCell ref="A1:B6"/>
    <mergeCell ref="G10:G13"/>
    <mergeCell ref="H10:H13"/>
  </mergeCells>
  <printOptions horizontalCentered="1"/>
  <pageMargins left="0.25" right="0.25" top="0.31" bottom="0.75" header="0.3" footer="0.3"/>
  <pageSetup orientation="landscape" r:id="rId1"/>
  <headerFooter>
    <oddFooter>&amp;C&amp;A - Christmas Catalog Purchase Order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9B47C-4BE5-4A4D-9896-582EEECE8FB3}">
  <sheetPr>
    <pageSetUpPr fitToPage="1"/>
  </sheetPr>
  <dimension ref="A1"/>
  <sheetViews>
    <sheetView view="pageBreakPreview" zoomScale="98" zoomScaleNormal="100" zoomScaleSheetLayoutView="98" workbookViewId="0"/>
  </sheetViews>
  <sheetFormatPr defaultRowHeight="15" x14ac:dyDescent="0.25"/>
  <sheetData/>
  <printOptions horizontalCentered="1"/>
  <pageMargins left="0.25" right="0.25" top="0.33" bottom="0.28999999999999998" header="0.3" footer="0.3"/>
  <pageSetup scale="61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65597-9E93-4D2D-8A78-497647AB33AB}">
  <dimension ref="A1:H20"/>
  <sheetViews>
    <sheetView view="pageBreakPreview" topLeftCell="A13" zoomScale="112" zoomScaleNormal="100" zoomScaleSheetLayoutView="112" workbookViewId="0">
      <selection activeCell="F21" sqref="F21"/>
    </sheetView>
  </sheetViews>
  <sheetFormatPr defaultRowHeight="15" x14ac:dyDescent="0.25"/>
  <cols>
    <col min="1" max="1" width="14.7109375" customWidth="1"/>
    <col min="2" max="2" width="27.28515625" bestFit="1" customWidth="1"/>
    <col min="3" max="3" width="15.7109375" style="1" customWidth="1"/>
    <col min="4" max="4" width="13.7109375" customWidth="1"/>
    <col min="5" max="5" width="11.7109375" customWidth="1"/>
    <col min="6" max="6" width="13.7109375" customWidth="1"/>
    <col min="7" max="8" width="15.7109375" customWidth="1"/>
  </cols>
  <sheetData>
    <row r="1" spans="1:8" ht="20.100000000000001" customHeight="1" x14ac:dyDescent="0.35">
      <c r="A1" s="118" t="s">
        <v>57</v>
      </c>
      <c r="B1" s="119"/>
      <c r="H1" s="5" t="s">
        <v>105</v>
      </c>
    </row>
    <row r="2" spans="1:8" ht="20.100000000000001" customHeight="1" x14ac:dyDescent="0.25">
      <c r="A2" s="120"/>
      <c r="B2" s="121"/>
    </row>
    <row r="3" spans="1:8" ht="20.100000000000001" customHeight="1" x14ac:dyDescent="0.25">
      <c r="A3" s="120"/>
      <c r="B3" s="121"/>
      <c r="D3" s="8" t="s">
        <v>14</v>
      </c>
      <c r="E3" s="2"/>
      <c r="F3" s="2"/>
      <c r="G3" s="9" t="s">
        <v>10</v>
      </c>
      <c r="H3" s="2"/>
    </row>
    <row r="4" spans="1:8" ht="20.100000000000001" customHeight="1" x14ac:dyDescent="0.25">
      <c r="A4" s="120"/>
      <c r="B4" s="121"/>
      <c r="D4" s="8" t="s">
        <v>15</v>
      </c>
      <c r="E4" s="3"/>
      <c r="F4" s="3"/>
      <c r="G4" s="9" t="s">
        <v>11</v>
      </c>
      <c r="H4" s="3"/>
    </row>
    <row r="5" spans="1:8" ht="20.100000000000001" customHeight="1" x14ac:dyDescent="0.25">
      <c r="A5" s="120"/>
      <c r="B5" s="121"/>
      <c r="D5" s="8" t="s">
        <v>35</v>
      </c>
      <c r="E5" s="3"/>
      <c r="F5" s="3"/>
      <c r="G5" s="9" t="s">
        <v>12</v>
      </c>
      <c r="H5" s="3"/>
    </row>
    <row r="6" spans="1:8" ht="20.100000000000001" customHeight="1" thickBot="1" x14ac:dyDescent="0.3">
      <c r="A6" s="122"/>
      <c r="B6" s="123"/>
      <c r="D6" s="8" t="s">
        <v>16</v>
      </c>
      <c r="E6" s="3"/>
      <c r="F6" s="3"/>
      <c r="G6" s="9" t="s">
        <v>13</v>
      </c>
      <c r="H6" s="3"/>
    </row>
    <row r="8" spans="1:8" s="7" customFormat="1" ht="22.5" customHeight="1" x14ac:dyDescent="0.25">
      <c r="A8" s="26" t="s">
        <v>19</v>
      </c>
      <c r="B8" s="30"/>
      <c r="C8" s="28"/>
      <c r="D8" s="30"/>
      <c r="E8" s="30"/>
      <c r="F8" s="31"/>
      <c r="G8" s="40" t="s">
        <v>17</v>
      </c>
      <c r="H8" s="40" t="s">
        <v>18</v>
      </c>
    </row>
    <row r="9" spans="1:8" x14ac:dyDescent="0.25">
      <c r="A9" s="32" t="s">
        <v>58</v>
      </c>
      <c r="F9" s="44"/>
      <c r="G9" s="41"/>
      <c r="H9" s="41"/>
    </row>
    <row r="10" spans="1:8" ht="15" customHeight="1" x14ac:dyDescent="0.25">
      <c r="A10" s="32" t="s">
        <v>59</v>
      </c>
      <c r="F10" s="44"/>
      <c r="G10" s="124">
        <f>SUM(G15:G20)</f>
        <v>0</v>
      </c>
      <c r="H10" s="126">
        <f>SUM(H15:H20)</f>
        <v>0</v>
      </c>
    </row>
    <row r="11" spans="1:8" ht="15" customHeight="1" x14ac:dyDescent="0.25">
      <c r="A11" s="32"/>
      <c r="F11" s="44"/>
      <c r="G11" s="124"/>
      <c r="H11" s="126"/>
    </row>
    <row r="12" spans="1:8" ht="15" customHeight="1" x14ac:dyDescent="0.25">
      <c r="A12" s="32"/>
      <c r="F12" s="44"/>
      <c r="G12" s="124"/>
      <c r="H12" s="126"/>
    </row>
    <row r="13" spans="1:8" x14ac:dyDescent="0.25">
      <c r="A13" s="51"/>
      <c r="B13" s="2"/>
      <c r="C13" s="37"/>
      <c r="D13" s="2"/>
      <c r="E13" s="2"/>
      <c r="F13" s="48"/>
      <c r="G13" s="125"/>
      <c r="H13" s="127"/>
    </row>
    <row r="14" spans="1:8" s="6" customFormat="1" ht="29.25" customHeight="1" x14ac:dyDescent="0.25">
      <c r="A14" s="16" t="s">
        <v>2</v>
      </c>
      <c r="B14" s="16" t="s">
        <v>3</v>
      </c>
      <c r="C14" s="16" t="s">
        <v>4</v>
      </c>
      <c r="D14" s="16" t="s">
        <v>7</v>
      </c>
      <c r="E14" s="16" t="s">
        <v>5</v>
      </c>
      <c r="F14" s="16" t="s">
        <v>6</v>
      </c>
      <c r="G14" s="16" t="s">
        <v>8</v>
      </c>
      <c r="H14" s="16" t="s">
        <v>9</v>
      </c>
    </row>
    <row r="15" spans="1:8" s="4" customFormat="1" ht="30" customHeight="1" x14ac:dyDescent="0.25">
      <c r="A15" s="10">
        <v>96069263944</v>
      </c>
      <c r="B15" s="11" t="s">
        <v>131</v>
      </c>
      <c r="C15" s="10">
        <v>26394</v>
      </c>
      <c r="D15" s="12">
        <v>13.99</v>
      </c>
      <c r="E15" s="12">
        <v>6</v>
      </c>
      <c r="F15" s="10">
        <v>3</v>
      </c>
      <c r="G15" s="10"/>
      <c r="H15" s="19">
        <f>E15*G15</f>
        <v>0</v>
      </c>
    </row>
    <row r="16" spans="1:8" s="4" customFormat="1" ht="30" customHeight="1" x14ac:dyDescent="0.25">
      <c r="A16" s="10">
        <v>96069263975</v>
      </c>
      <c r="B16" s="11" t="s">
        <v>132</v>
      </c>
      <c r="C16" s="10">
        <v>26397</v>
      </c>
      <c r="D16" s="12">
        <v>13.99</v>
      </c>
      <c r="E16" s="12">
        <v>6</v>
      </c>
      <c r="F16" s="10">
        <v>3</v>
      </c>
      <c r="G16" s="10"/>
      <c r="H16" s="19">
        <f t="shared" ref="H16:H20" si="0">E16*G16</f>
        <v>0</v>
      </c>
    </row>
    <row r="17" spans="1:8" s="4" customFormat="1" ht="30" customHeight="1" x14ac:dyDescent="0.25">
      <c r="A17" s="10">
        <v>96069263982</v>
      </c>
      <c r="B17" s="11" t="s">
        <v>133</v>
      </c>
      <c r="C17" s="10">
        <v>26398</v>
      </c>
      <c r="D17" s="12">
        <v>13.99</v>
      </c>
      <c r="E17" s="12">
        <v>6</v>
      </c>
      <c r="F17" s="10">
        <v>3</v>
      </c>
      <c r="G17" s="10"/>
      <c r="H17" s="19">
        <f t="shared" si="0"/>
        <v>0</v>
      </c>
    </row>
    <row r="18" spans="1:8" s="4" customFormat="1" ht="30" customHeight="1" x14ac:dyDescent="0.25">
      <c r="A18" s="10">
        <v>96069264422</v>
      </c>
      <c r="B18" s="11" t="s">
        <v>134</v>
      </c>
      <c r="C18" s="10">
        <v>26442</v>
      </c>
      <c r="D18" s="12">
        <v>12.99</v>
      </c>
      <c r="E18" s="12">
        <v>5.5</v>
      </c>
      <c r="F18" s="10">
        <v>3</v>
      </c>
      <c r="G18" s="10"/>
      <c r="H18" s="19">
        <f t="shared" si="0"/>
        <v>0</v>
      </c>
    </row>
    <row r="19" spans="1:8" s="4" customFormat="1" ht="30" customHeight="1" x14ac:dyDescent="0.25">
      <c r="A19" s="10">
        <v>96069264477</v>
      </c>
      <c r="B19" s="11" t="s">
        <v>135</v>
      </c>
      <c r="C19" s="10">
        <v>26447</v>
      </c>
      <c r="D19" s="12">
        <v>12.99</v>
      </c>
      <c r="E19" s="12">
        <v>5.5</v>
      </c>
      <c r="F19" s="10">
        <v>3</v>
      </c>
      <c r="G19" s="10"/>
      <c r="H19" s="19">
        <f t="shared" si="0"/>
        <v>0</v>
      </c>
    </row>
    <row r="20" spans="1:8" s="4" customFormat="1" ht="30" customHeight="1" x14ac:dyDescent="0.25">
      <c r="A20" s="10">
        <v>96069264460</v>
      </c>
      <c r="B20" s="11" t="s">
        <v>136</v>
      </c>
      <c r="C20" s="10">
        <v>26446</v>
      </c>
      <c r="D20" s="12">
        <v>12.99</v>
      </c>
      <c r="E20" s="12">
        <v>5.5</v>
      </c>
      <c r="F20" s="10">
        <v>3</v>
      </c>
      <c r="G20" s="10"/>
      <c r="H20" s="19">
        <f t="shared" si="0"/>
        <v>0</v>
      </c>
    </row>
  </sheetData>
  <mergeCells count="3">
    <mergeCell ref="A1:B6"/>
    <mergeCell ref="G10:G13"/>
    <mergeCell ref="H10:H13"/>
  </mergeCells>
  <printOptions horizontalCentered="1"/>
  <pageMargins left="0.25" right="0.25" top="0.31" bottom="0.75" header="0.3" footer="0.3"/>
  <pageSetup orientation="landscape" r:id="rId1"/>
  <headerFooter>
    <oddFooter>&amp;C&amp;A - Christmas Catalog Purchase Order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B6DCB-1A5C-424D-8ADE-564A2BE6689C}">
  <dimension ref="A1:H29"/>
  <sheetViews>
    <sheetView view="pageBreakPreview" topLeftCell="A18" zoomScale="112" zoomScaleNormal="100" zoomScaleSheetLayoutView="112" workbookViewId="0">
      <selection activeCell="E15" sqref="E15"/>
    </sheetView>
  </sheetViews>
  <sheetFormatPr defaultRowHeight="15" x14ac:dyDescent="0.25"/>
  <cols>
    <col min="1" max="1" width="17.5703125" customWidth="1"/>
    <col min="2" max="2" width="27.28515625" bestFit="1" customWidth="1"/>
    <col min="3" max="3" width="15.7109375" style="1" customWidth="1"/>
    <col min="4" max="4" width="13.7109375" customWidth="1"/>
    <col min="5" max="5" width="11.7109375" customWidth="1"/>
    <col min="6" max="6" width="13.7109375" customWidth="1"/>
    <col min="7" max="8" width="15.7109375" customWidth="1"/>
  </cols>
  <sheetData>
    <row r="1" spans="1:8" ht="20.100000000000001" customHeight="1" x14ac:dyDescent="0.35">
      <c r="A1" s="118" t="s">
        <v>60</v>
      </c>
      <c r="B1" s="119"/>
      <c r="H1" s="5" t="s">
        <v>105</v>
      </c>
    </row>
    <row r="2" spans="1:8" ht="20.100000000000001" customHeight="1" x14ac:dyDescent="0.25">
      <c r="A2" s="120"/>
      <c r="B2" s="121"/>
    </row>
    <row r="3" spans="1:8" ht="20.100000000000001" customHeight="1" x14ac:dyDescent="0.25">
      <c r="A3" s="120"/>
      <c r="B3" s="121"/>
      <c r="D3" s="8" t="s">
        <v>14</v>
      </c>
      <c r="E3" s="2"/>
      <c r="F3" s="2"/>
      <c r="G3" s="9" t="s">
        <v>10</v>
      </c>
      <c r="H3" s="2"/>
    </row>
    <row r="4" spans="1:8" ht="20.100000000000001" customHeight="1" x14ac:dyDescent="0.25">
      <c r="A4" s="120"/>
      <c r="B4" s="121"/>
      <c r="D4" s="8" t="s">
        <v>15</v>
      </c>
      <c r="E4" s="3"/>
      <c r="F4" s="3"/>
      <c r="G4" s="9" t="s">
        <v>11</v>
      </c>
      <c r="H4" s="3"/>
    </row>
    <row r="5" spans="1:8" ht="20.100000000000001" customHeight="1" x14ac:dyDescent="0.25">
      <c r="A5" s="120"/>
      <c r="B5" s="121"/>
      <c r="D5" s="8" t="s">
        <v>35</v>
      </c>
      <c r="E5" s="3"/>
      <c r="F5" s="3"/>
      <c r="G5" s="9" t="s">
        <v>12</v>
      </c>
      <c r="H5" s="3"/>
    </row>
    <row r="6" spans="1:8" ht="20.100000000000001" customHeight="1" thickBot="1" x14ac:dyDescent="0.3">
      <c r="A6" s="122"/>
      <c r="B6" s="123"/>
      <c r="D6" s="8" t="s">
        <v>16</v>
      </c>
      <c r="E6" s="3"/>
      <c r="F6" s="3"/>
      <c r="G6" s="9" t="s">
        <v>13</v>
      </c>
      <c r="H6" s="3"/>
    </row>
    <row r="8" spans="1:8" s="7" customFormat="1" ht="22.5" customHeight="1" x14ac:dyDescent="0.25">
      <c r="A8" s="26" t="s">
        <v>19</v>
      </c>
      <c r="B8" s="30"/>
      <c r="C8" s="28"/>
      <c r="D8" s="30"/>
      <c r="E8" s="30"/>
      <c r="F8" s="31"/>
      <c r="G8" s="40" t="s">
        <v>17</v>
      </c>
      <c r="H8" s="40" t="s">
        <v>18</v>
      </c>
    </row>
    <row r="9" spans="1:8" x14ac:dyDescent="0.25">
      <c r="A9" s="32" t="s">
        <v>61</v>
      </c>
      <c r="B9" s="20">
        <v>0.5</v>
      </c>
      <c r="F9" s="44"/>
      <c r="G9" s="41"/>
      <c r="H9" s="41"/>
    </row>
    <row r="10" spans="1:8" ht="15" customHeight="1" x14ac:dyDescent="0.25">
      <c r="A10" s="32" t="s">
        <v>62</v>
      </c>
      <c r="B10" t="s">
        <v>63</v>
      </c>
      <c r="F10" s="44"/>
      <c r="G10" s="124">
        <f>SUM(G15:G29)</f>
        <v>0</v>
      </c>
      <c r="H10" s="126">
        <f>SUM(H15:H29)</f>
        <v>0</v>
      </c>
    </row>
    <row r="11" spans="1:8" ht="15" customHeight="1" x14ac:dyDescent="0.25">
      <c r="A11" s="32" t="s">
        <v>64</v>
      </c>
      <c r="B11" t="s">
        <v>42</v>
      </c>
      <c r="F11" s="44"/>
      <c r="G11" s="124"/>
      <c r="H11" s="126"/>
    </row>
    <row r="12" spans="1:8" ht="15" customHeight="1" x14ac:dyDescent="0.25">
      <c r="A12" s="32" t="s">
        <v>65</v>
      </c>
      <c r="B12" t="s">
        <v>51</v>
      </c>
      <c r="F12" s="44"/>
      <c r="G12" s="124"/>
      <c r="H12" s="126"/>
    </row>
    <row r="13" spans="1:8" x14ac:dyDescent="0.25">
      <c r="A13" s="51"/>
      <c r="B13" s="2"/>
      <c r="C13" s="37"/>
      <c r="D13" s="2"/>
      <c r="E13" s="2"/>
      <c r="F13" s="48"/>
      <c r="G13" s="125"/>
      <c r="H13" s="127"/>
    </row>
    <row r="14" spans="1:8" s="6" customFormat="1" ht="30.75" customHeight="1" x14ac:dyDescent="0.25">
      <c r="A14" s="16" t="s">
        <v>2</v>
      </c>
      <c r="B14" s="16" t="s">
        <v>3</v>
      </c>
      <c r="C14" s="16" t="s">
        <v>4</v>
      </c>
      <c r="D14" s="16" t="s">
        <v>7</v>
      </c>
      <c r="E14" s="16" t="s">
        <v>5</v>
      </c>
      <c r="F14" s="16" t="s">
        <v>6</v>
      </c>
      <c r="G14" s="16" t="s">
        <v>8</v>
      </c>
      <c r="H14" s="16" t="s">
        <v>9</v>
      </c>
    </row>
    <row r="15" spans="1:8" s="4" customFormat="1" ht="30" customHeight="1" x14ac:dyDescent="0.25">
      <c r="A15" s="17">
        <v>9781639523955</v>
      </c>
      <c r="B15" s="15" t="s">
        <v>137</v>
      </c>
      <c r="C15" s="10" t="s">
        <v>138</v>
      </c>
      <c r="D15" s="12">
        <v>9.99</v>
      </c>
      <c r="E15" s="12">
        <f>D15/2</f>
        <v>4.9950000000000001</v>
      </c>
      <c r="F15" s="10"/>
      <c r="G15" s="10"/>
      <c r="H15" s="19">
        <f>E15*G15</f>
        <v>0</v>
      </c>
    </row>
    <row r="16" spans="1:8" s="4" customFormat="1" ht="30" customHeight="1" x14ac:dyDescent="0.25">
      <c r="A16" s="17">
        <v>1220000325180</v>
      </c>
      <c r="B16" s="15" t="s">
        <v>139</v>
      </c>
      <c r="C16" s="10" t="s">
        <v>140</v>
      </c>
      <c r="D16" s="12">
        <v>9.99</v>
      </c>
      <c r="E16" s="12">
        <f t="shared" ref="E16:E29" si="0">D16/2</f>
        <v>4.9950000000000001</v>
      </c>
      <c r="F16" s="10"/>
      <c r="G16" s="10"/>
      <c r="H16" s="19">
        <f t="shared" ref="H16:H29" si="1">E16*G16</f>
        <v>0</v>
      </c>
    </row>
    <row r="17" spans="1:8" s="4" customFormat="1" ht="30" customHeight="1" x14ac:dyDescent="0.25">
      <c r="A17" s="17">
        <v>1220000324060</v>
      </c>
      <c r="B17" s="15" t="s">
        <v>141</v>
      </c>
      <c r="C17" s="10" t="s">
        <v>142</v>
      </c>
      <c r="D17" s="12">
        <v>29.99</v>
      </c>
      <c r="E17" s="12">
        <f t="shared" si="0"/>
        <v>14.994999999999999</v>
      </c>
      <c r="F17" s="10"/>
      <c r="G17" s="10"/>
      <c r="H17" s="19">
        <f t="shared" si="1"/>
        <v>0</v>
      </c>
    </row>
    <row r="18" spans="1:8" s="4" customFormat="1" ht="30" customHeight="1" x14ac:dyDescent="0.25">
      <c r="A18" s="17">
        <v>1220000324121</v>
      </c>
      <c r="B18" s="15" t="s">
        <v>143</v>
      </c>
      <c r="C18" s="10" t="s">
        <v>144</v>
      </c>
      <c r="D18" s="12">
        <v>29.99</v>
      </c>
      <c r="E18" s="12">
        <f t="shared" si="0"/>
        <v>14.994999999999999</v>
      </c>
      <c r="F18" s="10"/>
      <c r="G18" s="10"/>
      <c r="H18" s="19">
        <f t="shared" si="1"/>
        <v>0</v>
      </c>
    </row>
    <row r="19" spans="1:8" s="4" customFormat="1" ht="30" customHeight="1" x14ac:dyDescent="0.25">
      <c r="A19" s="17">
        <v>1220000322394</v>
      </c>
      <c r="B19" s="15" t="s">
        <v>145</v>
      </c>
      <c r="C19" s="10" t="s">
        <v>146</v>
      </c>
      <c r="D19" s="12">
        <v>4.99</v>
      </c>
      <c r="E19" s="12">
        <f t="shared" si="0"/>
        <v>2.4950000000000001</v>
      </c>
      <c r="F19" s="10"/>
      <c r="G19" s="10"/>
      <c r="H19" s="19">
        <f t="shared" si="1"/>
        <v>0</v>
      </c>
    </row>
    <row r="20" spans="1:8" s="4" customFormat="1" ht="30" customHeight="1" x14ac:dyDescent="0.25">
      <c r="A20" s="17">
        <v>1220000324480</v>
      </c>
      <c r="B20" s="15" t="s">
        <v>147</v>
      </c>
      <c r="C20" s="10" t="s">
        <v>148</v>
      </c>
      <c r="D20" s="12">
        <v>9.99</v>
      </c>
      <c r="E20" s="12">
        <f t="shared" si="0"/>
        <v>4.9950000000000001</v>
      </c>
      <c r="F20" s="10"/>
      <c r="G20" s="10"/>
      <c r="H20" s="19">
        <f t="shared" si="1"/>
        <v>0</v>
      </c>
    </row>
    <row r="21" spans="1:8" ht="30" customHeight="1" x14ac:dyDescent="0.25">
      <c r="A21" s="17">
        <v>1220000323117</v>
      </c>
      <c r="B21" s="15" t="s">
        <v>149</v>
      </c>
      <c r="C21" s="10" t="s">
        <v>150</v>
      </c>
      <c r="D21" s="12">
        <v>3.99</v>
      </c>
      <c r="E21" s="12">
        <f t="shared" si="0"/>
        <v>1.9950000000000001</v>
      </c>
      <c r="F21" s="10"/>
      <c r="G21" s="10"/>
      <c r="H21" s="19">
        <f t="shared" si="1"/>
        <v>0</v>
      </c>
    </row>
    <row r="22" spans="1:8" ht="30" customHeight="1" x14ac:dyDescent="0.25">
      <c r="A22" s="17">
        <v>1220000324886</v>
      </c>
      <c r="B22" s="15" t="s">
        <v>151</v>
      </c>
      <c r="C22" s="10" t="s">
        <v>152</v>
      </c>
      <c r="D22" s="12">
        <v>9.99</v>
      </c>
      <c r="E22" s="12">
        <f t="shared" si="0"/>
        <v>4.9950000000000001</v>
      </c>
      <c r="F22" s="10"/>
      <c r="G22" s="10"/>
      <c r="H22" s="19">
        <f t="shared" si="1"/>
        <v>0</v>
      </c>
    </row>
    <row r="23" spans="1:8" ht="30" customHeight="1" x14ac:dyDescent="0.25">
      <c r="A23" s="17">
        <v>1220000325173</v>
      </c>
      <c r="B23" s="15" t="s">
        <v>153</v>
      </c>
      <c r="C23" s="10" t="s">
        <v>154</v>
      </c>
      <c r="D23" s="12">
        <v>4.99</v>
      </c>
      <c r="E23" s="12">
        <f t="shared" si="0"/>
        <v>2.4950000000000001</v>
      </c>
      <c r="F23" s="10"/>
      <c r="G23" s="10"/>
      <c r="H23" s="19">
        <f t="shared" si="1"/>
        <v>0</v>
      </c>
    </row>
    <row r="24" spans="1:8" ht="30" customHeight="1" x14ac:dyDescent="0.25">
      <c r="A24" s="17">
        <v>9781639524341</v>
      </c>
      <c r="B24" s="15" t="s">
        <v>155</v>
      </c>
      <c r="C24" s="10" t="s">
        <v>156</v>
      </c>
      <c r="D24" s="12">
        <v>9.99</v>
      </c>
      <c r="E24" s="12">
        <f t="shared" si="0"/>
        <v>4.9950000000000001</v>
      </c>
      <c r="F24" s="10"/>
      <c r="G24" s="10"/>
      <c r="H24" s="19">
        <f t="shared" si="1"/>
        <v>0</v>
      </c>
    </row>
    <row r="25" spans="1:8" ht="30" customHeight="1" x14ac:dyDescent="0.25">
      <c r="A25" s="17">
        <v>9781642723991</v>
      </c>
      <c r="B25" s="15" t="s">
        <v>160</v>
      </c>
      <c r="C25" s="10" t="s">
        <v>159</v>
      </c>
      <c r="D25" s="12">
        <v>19.989999999999998</v>
      </c>
      <c r="E25" s="12">
        <f t="shared" si="0"/>
        <v>9.9949999999999992</v>
      </c>
      <c r="F25" s="10"/>
      <c r="G25" s="10"/>
      <c r="H25" s="19">
        <f t="shared" si="1"/>
        <v>0</v>
      </c>
    </row>
    <row r="26" spans="1:8" ht="30" customHeight="1" x14ac:dyDescent="0.25">
      <c r="A26" s="17">
        <v>9781639524143</v>
      </c>
      <c r="B26" s="15" t="s">
        <v>157</v>
      </c>
      <c r="C26" s="10" t="s">
        <v>158</v>
      </c>
      <c r="D26" s="12">
        <v>39.99</v>
      </c>
      <c r="E26" s="12">
        <f t="shared" si="0"/>
        <v>19.995000000000001</v>
      </c>
      <c r="F26" s="10"/>
      <c r="G26" s="10"/>
      <c r="H26" s="19">
        <f t="shared" si="1"/>
        <v>0</v>
      </c>
    </row>
    <row r="27" spans="1:8" ht="30" customHeight="1" x14ac:dyDescent="0.25">
      <c r="A27" s="17">
        <v>9781642729986</v>
      </c>
      <c r="B27" s="15" t="s">
        <v>66</v>
      </c>
      <c r="C27" s="10" t="s">
        <v>67</v>
      </c>
      <c r="D27" s="12">
        <v>16.989999999999998</v>
      </c>
      <c r="E27" s="12">
        <f t="shared" si="0"/>
        <v>8.4949999999999992</v>
      </c>
      <c r="F27" s="10"/>
      <c r="G27" s="10"/>
      <c r="H27" s="19">
        <f t="shared" si="1"/>
        <v>0</v>
      </c>
    </row>
    <row r="28" spans="1:8" ht="30" customHeight="1" x14ac:dyDescent="0.25">
      <c r="A28" s="17">
        <v>9781642729924</v>
      </c>
      <c r="B28" s="15" t="s">
        <v>68</v>
      </c>
      <c r="C28" s="10" t="s">
        <v>69</v>
      </c>
      <c r="D28" s="12">
        <v>29.99</v>
      </c>
      <c r="E28" s="12">
        <f t="shared" si="0"/>
        <v>14.994999999999999</v>
      </c>
      <c r="F28" s="10"/>
      <c r="G28" s="10"/>
      <c r="H28" s="19">
        <f t="shared" si="1"/>
        <v>0</v>
      </c>
    </row>
    <row r="29" spans="1:8" ht="30" customHeight="1" x14ac:dyDescent="0.25">
      <c r="A29" s="17">
        <v>9781642729306</v>
      </c>
      <c r="B29" s="15" t="s">
        <v>70</v>
      </c>
      <c r="C29" s="10" t="s">
        <v>71</v>
      </c>
      <c r="D29" s="12">
        <v>29.99</v>
      </c>
      <c r="E29" s="12">
        <f t="shared" si="0"/>
        <v>14.994999999999999</v>
      </c>
      <c r="F29" s="10"/>
      <c r="G29" s="10"/>
      <c r="H29" s="19">
        <f t="shared" si="1"/>
        <v>0</v>
      </c>
    </row>
  </sheetData>
  <mergeCells count="3">
    <mergeCell ref="A1:B6"/>
    <mergeCell ref="G10:G13"/>
    <mergeCell ref="H10:H13"/>
  </mergeCells>
  <printOptions horizontalCentered="1"/>
  <pageMargins left="0.25" right="0.25" top="0.31" bottom="0.75" header="0.3" footer="0.3"/>
  <pageSetup orientation="landscape" r:id="rId1"/>
  <headerFooter>
    <oddFooter>&amp;C&amp;A - Christmas Catalog Purchase Order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6135D-B1C9-4157-ACDD-5C4280855E38}">
  <dimension ref="A1:H19"/>
  <sheetViews>
    <sheetView view="pageBreakPreview" zoomScale="112" zoomScaleNormal="100" zoomScaleSheetLayoutView="112" workbookViewId="0">
      <selection activeCell="F20" sqref="F20"/>
    </sheetView>
  </sheetViews>
  <sheetFormatPr defaultRowHeight="15" x14ac:dyDescent="0.25"/>
  <cols>
    <col min="1" max="1" width="14.7109375" customWidth="1"/>
    <col min="2" max="2" width="27.28515625" bestFit="1" customWidth="1"/>
    <col min="3" max="3" width="15.7109375" style="1" customWidth="1"/>
    <col min="4" max="4" width="13.7109375" customWidth="1"/>
    <col min="5" max="5" width="11.7109375" customWidth="1"/>
    <col min="6" max="6" width="13.7109375" customWidth="1"/>
    <col min="7" max="8" width="15.7109375" customWidth="1"/>
  </cols>
  <sheetData>
    <row r="1" spans="1:8" ht="20.100000000000001" customHeight="1" x14ac:dyDescent="0.35">
      <c r="A1" s="118" t="s">
        <v>72</v>
      </c>
      <c r="B1" s="119"/>
      <c r="H1" s="5" t="s">
        <v>105</v>
      </c>
    </row>
    <row r="2" spans="1:8" ht="20.100000000000001" customHeight="1" x14ac:dyDescent="0.25">
      <c r="A2" s="120"/>
      <c r="B2" s="121"/>
    </row>
    <row r="3" spans="1:8" ht="20.100000000000001" customHeight="1" x14ac:dyDescent="0.25">
      <c r="A3" s="120"/>
      <c r="B3" s="121"/>
      <c r="D3" s="8" t="s">
        <v>14</v>
      </c>
      <c r="E3" s="2"/>
      <c r="F3" s="2"/>
      <c r="G3" s="9" t="s">
        <v>10</v>
      </c>
      <c r="H3" s="2"/>
    </row>
    <row r="4" spans="1:8" ht="20.100000000000001" customHeight="1" x14ac:dyDescent="0.25">
      <c r="A4" s="120"/>
      <c r="B4" s="121"/>
      <c r="D4" s="8" t="s">
        <v>15</v>
      </c>
      <c r="E4" s="3"/>
      <c r="F4" s="3"/>
      <c r="G4" s="9" t="s">
        <v>11</v>
      </c>
      <c r="H4" s="3"/>
    </row>
    <row r="5" spans="1:8" ht="20.100000000000001" customHeight="1" x14ac:dyDescent="0.25">
      <c r="A5" s="120"/>
      <c r="B5" s="121"/>
      <c r="D5" s="8" t="s">
        <v>35</v>
      </c>
      <c r="E5" s="3"/>
      <c r="F5" s="3"/>
      <c r="G5" s="9" t="s">
        <v>12</v>
      </c>
      <c r="H5" s="3"/>
    </row>
    <row r="6" spans="1:8" ht="20.100000000000001" customHeight="1" thickBot="1" x14ac:dyDescent="0.3">
      <c r="A6" s="122"/>
      <c r="B6" s="123"/>
      <c r="D6" s="8" t="s">
        <v>16</v>
      </c>
      <c r="E6" s="3"/>
      <c r="F6" s="3"/>
      <c r="G6" s="9" t="s">
        <v>13</v>
      </c>
      <c r="H6" s="3"/>
    </row>
    <row r="8" spans="1:8" s="7" customFormat="1" ht="22.5" customHeight="1" x14ac:dyDescent="0.25">
      <c r="A8" s="26" t="s">
        <v>19</v>
      </c>
      <c r="B8" s="30"/>
      <c r="C8" s="28"/>
      <c r="D8" s="30"/>
      <c r="E8" s="30"/>
      <c r="F8" s="31"/>
      <c r="G8" s="40" t="s">
        <v>17</v>
      </c>
      <c r="H8" s="40" t="s">
        <v>18</v>
      </c>
    </row>
    <row r="9" spans="1:8" x14ac:dyDescent="0.25">
      <c r="A9" s="32"/>
      <c r="F9" s="44"/>
      <c r="G9" s="41"/>
      <c r="H9" s="41"/>
    </row>
    <row r="10" spans="1:8" ht="15" customHeight="1" x14ac:dyDescent="0.25">
      <c r="A10" s="32"/>
      <c r="F10" s="44"/>
      <c r="G10" s="124">
        <f>SUM(G15:G19)</f>
        <v>0</v>
      </c>
      <c r="H10" s="126">
        <f>SUM(H15:H19)</f>
        <v>0</v>
      </c>
    </row>
    <row r="11" spans="1:8" ht="15" customHeight="1" x14ac:dyDescent="0.25">
      <c r="A11" s="32"/>
      <c r="F11" s="44"/>
      <c r="G11" s="124"/>
      <c r="H11" s="126"/>
    </row>
    <row r="12" spans="1:8" ht="15" customHeight="1" x14ac:dyDescent="0.25">
      <c r="A12" s="32"/>
      <c r="F12" s="44"/>
      <c r="G12" s="124"/>
      <c r="H12" s="126"/>
    </row>
    <row r="13" spans="1:8" x14ac:dyDescent="0.25">
      <c r="A13" s="51"/>
      <c r="B13" s="2"/>
      <c r="C13" s="37"/>
      <c r="D13" s="2"/>
      <c r="E13" s="2"/>
      <c r="F13" s="48"/>
      <c r="G13" s="125"/>
      <c r="H13" s="127"/>
    </row>
    <row r="14" spans="1:8" s="6" customFormat="1" ht="29.25" customHeight="1" x14ac:dyDescent="0.25">
      <c r="A14" s="16" t="s">
        <v>2</v>
      </c>
      <c r="B14" s="16" t="s">
        <v>3</v>
      </c>
      <c r="C14" s="16" t="s">
        <v>4</v>
      </c>
      <c r="D14" s="16" t="s">
        <v>7</v>
      </c>
      <c r="E14" s="16" t="s">
        <v>5</v>
      </c>
      <c r="F14" s="16" t="s">
        <v>6</v>
      </c>
      <c r="G14" s="16" t="s">
        <v>8</v>
      </c>
      <c r="H14" s="16" t="s">
        <v>9</v>
      </c>
    </row>
    <row r="15" spans="1:8" s="4" customFormat="1" ht="30" customHeight="1" x14ac:dyDescent="0.25">
      <c r="A15" s="17">
        <v>195002209558</v>
      </c>
      <c r="B15" s="11" t="s">
        <v>161</v>
      </c>
      <c r="C15" s="10" t="s">
        <v>162</v>
      </c>
      <c r="D15" s="12">
        <v>26.99</v>
      </c>
      <c r="E15" s="12">
        <v>12</v>
      </c>
      <c r="F15" s="10">
        <v>3</v>
      </c>
      <c r="G15" s="10"/>
      <c r="H15" s="19">
        <f>E15*G15</f>
        <v>0</v>
      </c>
    </row>
    <row r="16" spans="1:8" s="4" customFormat="1" ht="30" customHeight="1" x14ac:dyDescent="0.25">
      <c r="A16" s="17">
        <v>195002209480</v>
      </c>
      <c r="B16" s="11" t="s">
        <v>163</v>
      </c>
      <c r="C16" s="10" t="s">
        <v>164</v>
      </c>
      <c r="D16" s="12">
        <v>31.99</v>
      </c>
      <c r="E16" s="12">
        <v>14.5</v>
      </c>
      <c r="F16" s="10">
        <v>3</v>
      </c>
      <c r="G16" s="10"/>
      <c r="H16" s="19">
        <f t="shared" ref="H16:H19" si="0">E16*G16</f>
        <v>0</v>
      </c>
    </row>
    <row r="17" spans="1:8" s="4" customFormat="1" ht="30" customHeight="1" x14ac:dyDescent="0.25">
      <c r="A17" s="17">
        <v>886083963629</v>
      </c>
      <c r="B17" s="11" t="s">
        <v>165</v>
      </c>
      <c r="C17" s="10" t="s">
        <v>166</v>
      </c>
      <c r="D17" s="12">
        <v>18.989999999999998</v>
      </c>
      <c r="E17" s="12">
        <v>8.25</v>
      </c>
      <c r="F17" s="10">
        <v>2</v>
      </c>
      <c r="G17" s="10"/>
      <c r="H17" s="19">
        <f t="shared" si="0"/>
        <v>0</v>
      </c>
    </row>
    <row r="18" spans="1:8" s="4" customFormat="1" ht="30" customHeight="1" x14ac:dyDescent="0.25">
      <c r="A18" s="17">
        <v>886083952623</v>
      </c>
      <c r="B18" s="11" t="s">
        <v>167</v>
      </c>
      <c r="C18" s="10" t="s">
        <v>168</v>
      </c>
      <c r="D18" s="12">
        <v>15.99</v>
      </c>
      <c r="E18" s="12">
        <v>7</v>
      </c>
      <c r="F18" s="10">
        <v>4</v>
      </c>
      <c r="G18" s="10"/>
      <c r="H18" s="19">
        <f t="shared" si="0"/>
        <v>0</v>
      </c>
    </row>
    <row r="19" spans="1:8" s="4" customFormat="1" ht="30" customHeight="1" x14ac:dyDescent="0.25">
      <c r="A19" s="17">
        <v>195002228238</v>
      </c>
      <c r="B19" s="11" t="s">
        <v>169</v>
      </c>
      <c r="C19" s="10" t="s">
        <v>170</v>
      </c>
      <c r="D19" s="12">
        <v>20.99</v>
      </c>
      <c r="E19" s="12">
        <v>9.25</v>
      </c>
      <c r="F19" s="10">
        <v>4</v>
      </c>
      <c r="G19" s="10"/>
      <c r="H19" s="19">
        <f t="shared" si="0"/>
        <v>0</v>
      </c>
    </row>
  </sheetData>
  <mergeCells count="3">
    <mergeCell ref="A1:B6"/>
    <mergeCell ref="G10:G13"/>
    <mergeCell ref="H10:H13"/>
  </mergeCells>
  <printOptions horizontalCentered="1"/>
  <pageMargins left="0.25" right="0.25" top="0.31" bottom="0.75" header="0.3" footer="0.3"/>
  <pageSetup orientation="landscape" r:id="rId1"/>
  <headerFooter>
    <oddFooter>&amp;C&amp;A - Christmas Catalog Purchase Order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21</vt:i4>
      </vt:variant>
    </vt:vector>
  </HeadingPairs>
  <TitlesOfParts>
    <vt:vector size="41" baseType="lpstr">
      <vt:lpstr>Abbey + CA Gift</vt:lpstr>
      <vt:lpstr>AMG</vt:lpstr>
      <vt:lpstr>B&amp;H</vt:lpstr>
      <vt:lpstr>Baker</vt:lpstr>
      <vt:lpstr>Barbour</vt:lpstr>
      <vt:lpstr>burton+BURTON</vt:lpstr>
      <vt:lpstr>Carson</vt:lpstr>
      <vt:lpstr>Christian Art Gifts</vt:lpstr>
      <vt:lpstr>Creative Brands</vt:lpstr>
      <vt:lpstr>GTL</vt:lpstr>
      <vt:lpstr>Hachette</vt:lpstr>
      <vt:lpstr>HarperCollins</vt:lpstr>
      <vt:lpstr>Harvest House</vt:lpstr>
      <vt:lpstr>Kerusso</vt:lpstr>
      <vt:lpstr>Kregel</vt:lpstr>
      <vt:lpstr>Moody</vt:lpstr>
      <vt:lpstr>P Graham Dunn</vt:lpstr>
      <vt:lpstr>The Good Book</vt:lpstr>
      <vt:lpstr>Tyndale</vt:lpstr>
      <vt:lpstr>Warner Press</vt:lpstr>
      <vt:lpstr>GTL!Print_Area</vt:lpstr>
      <vt:lpstr>HarperCollins!Print_Area</vt:lpstr>
      <vt:lpstr>Kerusso!Print_Area</vt:lpstr>
      <vt:lpstr>'P Graham Dunn'!Print_Area</vt:lpstr>
      <vt:lpstr>Tyndale!Print_Area</vt:lpstr>
      <vt:lpstr>'Abbey + CA Gift'!Print_Titles</vt:lpstr>
      <vt:lpstr>AMG!Print_Titles</vt:lpstr>
      <vt:lpstr>'B&amp;H'!Print_Titles</vt:lpstr>
      <vt:lpstr>Baker!Print_Titles</vt:lpstr>
      <vt:lpstr>Barbour!Print_Titles</vt:lpstr>
      <vt:lpstr>Carson!Print_Titles</vt:lpstr>
      <vt:lpstr>'Christian Art Gifts'!Print_Titles</vt:lpstr>
      <vt:lpstr>'Creative Brands'!Print_Titles</vt:lpstr>
      <vt:lpstr>Hachette!Print_Titles</vt:lpstr>
      <vt:lpstr>'Harvest House'!Print_Titles</vt:lpstr>
      <vt:lpstr>Kerusso!Print_Titles</vt:lpstr>
      <vt:lpstr>Kregel!Print_Titles</vt:lpstr>
      <vt:lpstr>Moody!Print_Titles</vt:lpstr>
      <vt:lpstr>'P Graham Dunn'!Print_Titles</vt:lpstr>
      <vt:lpstr>'The Good Book'!Print_Titles</vt:lpstr>
      <vt:lpstr>'Warner Press'!Print_Titles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Brooke Koroknay</dc:creator>
  <cp:lastModifiedBy>Brooke Koroknay</cp:lastModifiedBy>
  <cp:lastPrinted>2024-01-23T18:57:29Z</cp:lastPrinted>
  <dcterms:created xsi:type="dcterms:W3CDTF">2023-09-12T15:54:29Z</dcterms:created>
  <dcterms:modified xsi:type="dcterms:W3CDTF">2024-01-23T18:57:41Z</dcterms:modified>
</cp:coreProperties>
</file>