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P:\01 SALES FOLDER\3CATALOG DETAILS\2023\11 Christmas 23\Christmas Sale Catalog PO's\"/>
    </mc:Choice>
  </mc:AlternateContent>
  <xr:revisionPtr revIDLastSave="0" documentId="13_ncr:1_{BF80A0AD-5C3D-4065-A9EA-380091D6A0E0}" xr6:coauthVersionLast="47" xr6:coauthVersionMax="47" xr10:uidLastSave="{00000000-0000-0000-0000-000000000000}"/>
  <bookViews>
    <workbookView xWindow="-108" yWindow="-108" windowWidth="23256" windowHeight="12576" firstSheet="27" activeTab="31" xr2:uid="{24A91D43-4762-49E4-A146-5C75B8B30762}"/>
  </bookViews>
  <sheets>
    <sheet name="Abbey + CA Gift" sheetId="1" r:id="rId1"/>
    <sheet name="AMG" sheetId="2" r:id="rId2"/>
    <sheet name="B&amp;H" sheetId="3" r:id="rId3"/>
    <sheet name="Baker" sheetId="4" r:id="rId4"/>
    <sheet name="Barbour" sheetId="5" r:id="rId5"/>
    <sheet name="burton + BURTON" sheetId="6" r:id="rId6"/>
    <sheet name="Capitol" sheetId="7" r:id="rId7"/>
    <sheet name="Carson" sheetId="8" r:id="rId8"/>
    <sheet name="Christian Art Gifts" sheetId="9" r:id="rId9"/>
    <sheet name="Concordia" sheetId="10" r:id="rId10"/>
    <sheet name="Creative Brands" sheetId="11" r:id="rId11"/>
    <sheet name="Crossway" sheetId="12" r:id="rId12"/>
    <sheet name="David C Cook" sheetId="13" r:id="rId13"/>
    <sheet name="Dexterity" sheetId="14" r:id="rId14"/>
    <sheet name="FaithWords" sheetId="15" r:id="rId15"/>
    <sheet name="GTL" sheetId="16" r:id="rId16"/>
    <sheet name="HCCP" sheetId="18" r:id="rId17"/>
    <sheet name="Harvest House" sheetId="19" r:id="rId18"/>
    <sheet name="InterVarsity Press" sheetId="20" r:id="rId19"/>
    <sheet name="Kerusso" sheetId="21" r:id="rId20"/>
    <sheet name="Kregel" sheetId="22" r:id="rId21"/>
    <sheet name="Moody" sheetId="23" r:id="rId22"/>
    <sheet name="P Graham Dunn" sheetId="24" r:id="rId23"/>
    <sheet name="Provident" sheetId="25" r:id="rId24"/>
    <sheet name="Puzzle Piece" sheetId="26" r:id="rId25"/>
    <sheet name="Redemption Press" sheetId="27" r:id="rId26"/>
    <sheet name="Rooted Chronicles" sheetId="28" r:id="rId27"/>
    <sheet name="Tabbies" sheetId="30" r:id="rId28"/>
    <sheet name="Terminus Media" sheetId="31" r:id="rId29"/>
    <sheet name="The Good Book" sheetId="32" r:id="rId30"/>
    <sheet name="The Jesus Oil" sheetId="33" r:id="rId31"/>
    <sheet name="Tyndale" sheetId="35" r:id="rId32"/>
  </sheets>
  <definedNames>
    <definedName name="__________________________________key2" hidden="1">#REF!</definedName>
    <definedName name="_________________________________key2" hidden="1">#REF!</definedName>
    <definedName name="_________________________________key3" hidden="1">#REF!</definedName>
    <definedName name="_________________________________nyp2" hidden="1">#REF!</definedName>
    <definedName name="________________________________key3" hidden="1">#REF!</definedName>
    <definedName name="________________________________nyp2" hidden="1">#REF!</definedName>
    <definedName name="_______________________________key2" hidden="1">#REF!</definedName>
    <definedName name="______________________________key2" hidden="1">#REF!</definedName>
    <definedName name="______________________________key3" hidden="1">#REF!</definedName>
    <definedName name="______________________________nyp2" hidden="1">#REF!</definedName>
    <definedName name="_____________________________key2" hidden="1">#REF!</definedName>
    <definedName name="_____________________________key3" hidden="1">#REF!</definedName>
    <definedName name="_____________________________nyp2" hidden="1">#REF!</definedName>
    <definedName name="____________________________key2" hidden="1">#REF!</definedName>
    <definedName name="____________________________key3" hidden="1">#REF!</definedName>
    <definedName name="____________________________nyp2" hidden="1">#REF!</definedName>
    <definedName name="___________________________key2" hidden="1">#REF!</definedName>
    <definedName name="___________________________key3" hidden="1">#REF!</definedName>
    <definedName name="___________________________nyp2" hidden="1">#REF!</definedName>
    <definedName name="__________________________key3" hidden="1">#REF!</definedName>
    <definedName name="__________________________nyp2" hidden="1">#REF!</definedName>
    <definedName name="_________________________key2" hidden="1">#REF!</definedName>
    <definedName name="________________________key2" hidden="1">#REF!</definedName>
    <definedName name="________________________key3" hidden="1">#REF!</definedName>
    <definedName name="________________________nyp2" hidden="1">#REF!</definedName>
    <definedName name="_______________________key2" hidden="1">#REF!</definedName>
    <definedName name="_______________________key3" hidden="1">#REF!</definedName>
    <definedName name="_______________________nyp2" hidden="1">#REF!</definedName>
    <definedName name="______________________key2" hidden="1">#REF!</definedName>
    <definedName name="______________________key3" hidden="1">#REF!</definedName>
    <definedName name="______________________nyp2" hidden="1">#REF!</definedName>
    <definedName name="_____________________key2" hidden="1">#REF!</definedName>
    <definedName name="_____________________key3" hidden="1">#REF!</definedName>
    <definedName name="_____________________nyp2" hidden="1">#REF!</definedName>
    <definedName name="____________________key2" hidden="1">#REF!</definedName>
    <definedName name="____________________key3" hidden="1">#REF!</definedName>
    <definedName name="____________________nyp2" hidden="1">#REF!</definedName>
    <definedName name="___________________key2" hidden="1">#REF!</definedName>
    <definedName name="___________________key3" hidden="1">#REF!</definedName>
    <definedName name="___________________nyp2" hidden="1">#REF!</definedName>
    <definedName name="__________________key2" hidden="1">#REF!</definedName>
    <definedName name="__________________key3" hidden="1">#REF!</definedName>
    <definedName name="__________________nyp2" hidden="1">#REF!</definedName>
    <definedName name="_________________key3" hidden="1">#REF!</definedName>
    <definedName name="_________________nyp2" hidden="1">#REF!</definedName>
    <definedName name="________________key2" hidden="1">#REF!</definedName>
    <definedName name="_______________key3" hidden="1">#REF!</definedName>
    <definedName name="_______________nyp2" hidden="1">#REF!</definedName>
    <definedName name="______________key2" hidden="1">#REF!</definedName>
    <definedName name="_____________key3" hidden="1">#REF!</definedName>
    <definedName name="_____________nyp2" hidden="1">#REF!</definedName>
    <definedName name="____________key2" hidden="1">#REF!</definedName>
    <definedName name="___________key2" hidden="1">#REF!</definedName>
    <definedName name="___________key3" hidden="1">#REF!</definedName>
    <definedName name="___________nyp2" hidden="1">#REF!</definedName>
    <definedName name="__________key2" hidden="1">#REF!</definedName>
    <definedName name="__________key3" hidden="1">#REF!</definedName>
    <definedName name="__________nyp2" hidden="1">#REF!</definedName>
    <definedName name="_________key2" hidden="1">#REF!</definedName>
    <definedName name="_________key3" hidden="1">#REF!</definedName>
    <definedName name="_________nyp2" hidden="1">#REF!</definedName>
    <definedName name="________key2" hidden="1">#REF!</definedName>
    <definedName name="________key3" hidden="1">#REF!</definedName>
    <definedName name="________nyp2" hidden="1">#REF!</definedName>
    <definedName name="_______key2" hidden="1">#REF!</definedName>
    <definedName name="_______key3" hidden="1">#REF!</definedName>
    <definedName name="_______nyp2" hidden="1">#REF!</definedName>
    <definedName name="______key2" hidden="1">#REF!</definedName>
    <definedName name="______key3" hidden="1">#REF!</definedName>
    <definedName name="______nyp2" hidden="1">#REF!</definedName>
    <definedName name="_____key2" hidden="1">#REF!</definedName>
    <definedName name="_____key3" hidden="1">#REF!</definedName>
    <definedName name="_____nyp2" hidden="1">#REF!</definedName>
    <definedName name="____key2" hidden="1">#REF!</definedName>
    <definedName name="____key3" hidden="1">#REF!</definedName>
    <definedName name="____nyp2" hidden="1">#REF!</definedName>
    <definedName name="___key2" hidden="1">#REF!</definedName>
    <definedName name="___key3" hidden="1">#REF!</definedName>
    <definedName name="___nyp2" hidden="1">#REF!</definedName>
    <definedName name="__key2" hidden="1">#REF!</definedName>
    <definedName name="__key3" hidden="1">#REF!</definedName>
    <definedName name="__nyp2" hidden="1">#REF!</definedName>
    <definedName name="_xlnm._FilterDatabase" localSheetId="31" hidden="1">Tyndale!$A$12:$L$12</definedName>
    <definedName name="_Key1" hidden="1">#REF!</definedName>
    <definedName name="_Key2" hidden="1">#REF!</definedName>
    <definedName name="_key3" hidden="1">#REF!</definedName>
    <definedName name="_nyp2" hidden="1">#REF!</definedName>
    <definedName name="_Order1" hidden="1">255</definedName>
    <definedName name="_Order2" hidden="1">255</definedName>
    <definedName name="_Sort" hidden="1">#REF!</definedName>
    <definedName name="advent">#REF!</definedName>
    <definedName name="fff">#REF!</definedName>
    <definedName name="inventory">#REF!</definedName>
    <definedName name="janines">#REF!</definedName>
    <definedName name="keysub" hidden="1">#REF!</definedName>
    <definedName name="keysub2" hidden="1">#REF!</definedName>
    <definedName name="planner">#REF!</definedName>
    <definedName name="_xlnm.Print_Area" localSheetId="15">GTL!$A$1:$M$54</definedName>
    <definedName name="_xlnm.Print_Area" localSheetId="16">HCCP!$A$1:$G$85</definedName>
    <definedName name="_xlnm.Print_Area" localSheetId="19">Kerusso!$A$1:$H$40</definedName>
    <definedName name="_xlnm.Print_Area" localSheetId="22">'P Graham Dunn'!$A$1:$H$22</definedName>
    <definedName name="_xlnm.Print_Area" localSheetId="27">Tabbies!$A$1:$H$18</definedName>
    <definedName name="_xlnm.Print_Area" localSheetId="31">Tyndale!$A$1:$L$28</definedName>
    <definedName name="_xlnm.Print_Titles" localSheetId="0">'Abbey + CA Gift'!$14:$14</definedName>
    <definedName name="_xlnm.Print_Titles" localSheetId="1">AMG!$14:$14</definedName>
    <definedName name="_xlnm.Print_Titles" localSheetId="2">'B&amp;H'!$14:$14</definedName>
    <definedName name="_xlnm.Print_Titles" localSheetId="3">Baker!$14:$14</definedName>
    <definedName name="_xlnm.Print_Titles" localSheetId="4">Barbour!$14:$14</definedName>
    <definedName name="_xlnm.Print_Titles" localSheetId="5">'burton + BURTON'!$14:$14</definedName>
    <definedName name="_xlnm.Print_Titles" localSheetId="6">Capitol!$14:$14</definedName>
    <definedName name="_xlnm.Print_Titles" localSheetId="7">Carson!$14:$14</definedName>
    <definedName name="_xlnm.Print_Titles" localSheetId="8">'Christian Art Gifts'!$14:$14</definedName>
    <definedName name="_xlnm.Print_Titles" localSheetId="9">Concordia!$14:$14</definedName>
    <definedName name="_xlnm.Print_Titles" localSheetId="10">'Creative Brands'!$14:$14</definedName>
    <definedName name="_xlnm.Print_Titles" localSheetId="11">Crossway!$14:$14</definedName>
    <definedName name="_xlnm.Print_Titles" localSheetId="12">'David C Cook'!$14:$14</definedName>
    <definedName name="_xlnm.Print_Titles" localSheetId="13">Dexterity!$14:$14</definedName>
    <definedName name="_xlnm.Print_Titles" localSheetId="14">FaithWords!$14:$14</definedName>
    <definedName name="_xlnm.Print_Titles" localSheetId="17">'Harvest House'!$14:$14</definedName>
    <definedName name="_xlnm.Print_Titles" localSheetId="16">HCCP!$11:$11</definedName>
    <definedName name="_xlnm.Print_Titles" localSheetId="18">'InterVarsity Press'!$14:$14</definedName>
    <definedName name="_xlnm.Print_Titles" localSheetId="19">Kerusso!$14:$14</definedName>
    <definedName name="_xlnm.Print_Titles" localSheetId="20">Kregel!$14:$14</definedName>
    <definedName name="_xlnm.Print_Titles" localSheetId="21">Moody!$14:$14</definedName>
    <definedName name="_xlnm.Print_Titles" localSheetId="22">'P Graham Dunn'!$14:$14</definedName>
    <definedName name="_xlnm.Print_Titles" localSheetId="23">Provident!$14:$14</definedName>
    <definedName name="_xlnm.Print_Titles" localSheetId="24">'Puzzle Piece'!$14:$14</definedName>
    <definedName name="_xlnm.Print_Titles" localSheetId="25">'Redemption Press'!$14:$14</definedName>
    <definedName name="_xlnm.Print_Titles" localSheetId="26">'Rooted Chronicles'!$14:$14</definedName>
    <definedName name="_xlnm.Print_Titles" localSheetId="27">Tabbies!$14:$14</definedName>
    <definedName name="_xlnm.Print_Titles" localSheetId="28">'Terminus Media'!$14:$14</definedName>
    <definedName name="_xlnm.Print_Titles" localSheetId="29">'The Good Book'!$14:$14</definedName>
    <definedName name="_xlnm.Print_Titles" localSheetId="30">'The Jesus Oil'!$14:$14</definedName>
    <definedName name="query">#REF!</definedName>
    <definedName name="sales">#REF!</definedName>
    <definedName name="series">#REF!</definedName>
    <definedName name="sub" hidden="1">#REF!</definedName>
    <definedName name="test" hidden="1">#REF!</definedName>
    <definedName name="vida">#REF!</definedName>
    <definedName name="wrn.YS._.YTD._.Net._.Sales." hidden="1">{#N/A,#N/A,TRUE,"YS YTD Net Sales"}</definedName>
    <definedName name="wrn.YS._.YTD._.Pack._.Sales." hidden="1">{#N/A,#N/A,TRUE,"YS Pack Sales"}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 i="31" l="1"/>
  <c r="H18" i="23"/>
  <c r="H17" i="23"/>
  <c r="H16" i="23"/>
  <c r="H15" i="23"/>
  <c r="H16" i="22"/>
  <c r="H15" i="22"/>
  <c r="H20" i="20"/>
  <c r="H19" i="20"/>
  <c r="H18" i="20"/>
  <c r="H17" i="20"/>
  <c r="H16" i="20"/>
  <c r="H15" i="20"/>
  <c r="H32" i="15"/>
  <c r="H31" i="15"/>
  <c r="H30" i="15"/>
  <c r="H16" i="15"/>
  <c r="H17" i="15"/>
  <c r="H18" i="15"/>
  <c r="H19" i="15"/>
  <c r="H20" i="15"/>
  <c r="H21" i="15"/>
  <c r="H22" i="15"/>
  <c r="H23" i="15"/>
  <c r="H24" i="15"/>
  <c r="H25" i="15"/>
  <c r="H26" i="15"/>
  <c r="H27" i="15"/>
  <c r="H28" i="15"/>
  <c r="H15" i="15"/>
  <c r="H10" i="1"/>
  <c r="G10" i="1"/>
  <c r="H15" i="2"/>
  <c r="H10" i="2"/>
  <c r="G10" i="2"/>
  <c r="H10" i="3"/>
  <c r="G10" i="3"/>
  <c r="H18" i="3"/>
  <c r="H19" i="3"/>
  <c r="H20" i="3"/>
  <c r="H21" i="3"/>
  <c r="H22" i="3"/>
  <c r="H23" i="3"/>
  <c r="H24" i="3"/>
  <c r="H25" i="3"/>
  <c r="H26" i="3"/>
  <c r="H27" i="3"/>
  <c r="H17" i="3"/>
  <c r="H16" i="3"/>
  <c r="H15" i="3"/>
  <c r="H10" i="4"/>
  <c r="G10" i="4"/>
  <c r="H16" i="4"/>
  <c r="H15" i="4"/>
  <c r="H17" i="5"/>
  <c r="H16" i="5"/>
  <c r="H15" i="5"/>
  <c r="G10" i="5"/>
  <c r="H20" i="7"/>
  <c r="H19" i="7"/>
  <c r="H18" i="7"/>
  <c r="H17" i="7"/>
  <c r="H16" i="7"/>
  <c r="H15" i="7"/>
  <c r="H10" i="7" s="1"/>
  <c r="G10" i="7"/>
  <c r="H10" i="8"/>
  <c r="G10" i="8"/>
  <c r="H10" i="9"/>
  <c r="G10" i="9"/>
  <c r="H16" i="10"/>
  <c r="H15" i="10"/>
  <c r="H10" i="10" s="1"/>
  <c r="G10" i="10"/>
  <c r="H10" i="11"/>
  <c r="G10" i="11"/>
  <c r="H18" i="12"/>
  <c r="H17" i="12"/>
  <c r="H16" i="12"/>
  <c r="H15" i="12"/>
  <c r="H10" i="12" s="1"/>
  <c r="G10" i="12"/>
  <c r="H17" i="13"/>
  <c r="H16" i="13"/>
  <c r="H15" i="13"/>
  <c r="H10" i="5" l="1"/>
  <c r="H10" i="13" l="1"/>
  <c r="G10" i="13"/>
  <c r="H10" i="14"/>
  <c r="G10" i="14"/>
  <c r="H15" i="14"/>
  <c r="H10" i="15"/>
  <c r="G10" i="15"/>
  <c r="H16" i="19" l="1"/>
  <c r="H17" i="19"/>
  <c r="H15" i="19"/>
  <c r="G10" i="19"/>
  <c r="H10" i="20"/>
  <c r="G10" i="20"/>
  <c r="H10" i="21"/>
  <c r="G10" i="21"/>
  <c r="H10" i="23"/>
  <c r="G10" i="23"/>
  <c r="H10" i="24"/>
  <c r="G10" i="24"/>
  <c r="G10" i="26"/>
  <c r="G10" i="27"/>
  <c r="H10" i="32"/>
  <c r="G10" i="32"/>
  <c r="H15" i="33"/>
  <c r="H10" i="33" s="1"/>
  <c r="G10" i="33"/>
  <c r="H19" i="32"/>
  <c r="H16" i="32"/>
  <c r="H17" i="32"/>
  <c r="H18" i="32"/>
  <c r="H15" i="32"/>
  <c r="H15" i="27"/>
  <c r="H15" i="28"/>
  <c r="H10" i="31"/>
  <c r="G10" i="31"/>
  <c r="H18" i="30"/>
  <c r="H17" i="30"/>
  <c r="H16" i="30"/>
  <c r="H15" i="30"/>
  <c r="G10" i="30"/>
  <c r="H10" i="28"/>
  <c r="G10" i="28"/>
  <c r="H10" i="26"/>
  <c r="H17" i="26"/>
  <c r="H16" i="26"/>
  <c r="H15" i="26"/>
  <c r="H15" i="24"/>
  <c r="H19" i="25"/>
  <c r="H18" i="25"/>
  <c r="H17" i="25"/>
  <c r="H16" i="25"/>
  <c r="H15" i="25"/>
  <c r="H28" i="27"/>
  <c r="H27" i="27"/>
  <c r="H26" i="27"/>
  <c r="H25" i="27"/>
  <c r="H24" i="27"/>
  <c r="H23" i="27"/>
  <c r="H22" i="27"/>
  <c r="H21" i="27"/>
  <c r="H20" i="27"/>
  <c r="H19" i="27"/>
  <c r="H18" i="27"/>
  <c r="H17" i="27"/>
  <c r="H10" i="27" s="1"/>
  <c r="H16" i="27"/>
  <c r="H10" i="19" l="1"/>
  <c r="H10" i="30"/>
  <c r="G10" i="25" l="1"/>
  <c r="H22" i="24"/>
  <c r="H21" i="24"/>
  <c r="H20" i="24"/>
  <c r="H19" i="24"/>
  <c r="H18" i="24"/>
  <c r="H17" i="24"/>
  <c r="H16" i="24"/>
  <c r="H10" i="22"/>
  <c r="G10" i="22"/>
  <c r="H20" i="21"/>
  <c r="H21" i="21"/>
  <c r="H22" i="21"/>
  <c r="H23" i="21"/>
  <c r="H24" i="21"/>
  <c r="H25" i="21"/>
  <c r="H26" i="21"/>
  <c r="H27" i="21"/>
  <c r="H28" i="21"/>
  <c r="H29" i="21"/>
  <c r="H30" i="21"/>
  <c r="H31" i="21"/>
  <c r="H32" i="21"/>
  <c r="H33" i="21"/>
  <c r="H34" i="21"/>
  <c r="H35" i="21"/>
  <c r="H36" i="21"/>
  <c r="H37" i="21"/>
  <c r="H38" i="21"/>
  <c r="H39" i="21"/>
  <c r="H40" i="21"/>
  <c r="E17" i="21"/>
  <c r="E18" i="21"/>
  <c r="H18" i="21" s="1"/>
  <c r="E19" i="21"/>
  <c r="E20" i="21"/>
  <c r="E21" i="21"/>
  <c r="E22" i="21"/>
  <c r="E23" i="21"/>
  <c r="E24" i="21"/>
  <c r="E25" i="21"/>
  <c r="E26" i="21"/>
  <c r="E27" i="21"/>
  <c r="E28" i="21"/>
  <c r="E29" i="21"/>
  <c r="E30" i="21"/>
  <c r="E31" i="21"/>
  <c r="E32" i="21"/>
  <c r="E33" i="21"/>
  <c r="E34" i="21"/>
  <c r="E35" i="21"/>
  <c r="E36" i="21"/>
  <c r="E37" i="21"/>
  <c r="E38" i="21"/>
  <c r="E39" i="21"/>
  <c r="E40" i="21"/>
  <c r="E16" i="21"/>
  <c r="E15" i="21"/>
  <c r="H15" i="21" s="1"/>
  <c r="H19" i="21"/>
  <c r="H17" i="21"/>
  <c r="H16" i="21"/>
  <c r="H10" i="25" l="1"/>
  <c r="C84" i="18" l="1"/>
  <c r="A83" i="18"/>
  <c r="A80" i="18"/>
  <c r="A79" i="18"/>
  <c r="G63" i="18"/>
  <c r="J63" i="18" s="1"/>
  <c r="K63" i="18" s="1"/>
  <c r="G62" i="18"/>
  <c r="J62" i="18" s="1"/>
  <c r="K62" i="18" s="1"/>
  <c r="G61" i="18"/>
  <c r="J61" i="18" s="1"/>
  <c r="K61" i="18" s="1"/>
  <c r="G60" i="18"/>
  <c r="J60" i="18" s="1"/>
  <c r="K60" i="18" s="1"/>
  <c r="G59" i="18"/>
  <c r="J59" i="18" s="1"/>
  <c r="K59" i="18" s="1"/>
  <c r="G58" i="18"/>
  <c r="J58" i="18" s="1"/>
  <c r="K58" i="18" s="1"/>
  <c r="G57" i="18"/>
  <c r="J57" i="18" s="1"/>
  <c r="K57" i="18" s="1"/>
  <c r="G56" i="18"/>
  <c r="J56" i="18" s="1"/>
  <c r="K56" i="18" s="1"/>
  <c r="G55" i="18"/>
  <c r="J55" i="18" s="1"/>
  <c r="K55" i="18" s="1"/>
  <c r="G54" i="18"/>
  <c r="J54" i="18" s="1"/>
  <c r="K54" i="18" s="1"/>
  <c r="G53" i="18"/>
  <c r="J53" i="18" s="1"/>
  <c r="K53" i="18" s="1"/>
  <c r="G52" i="18"/>
  <c r="J52" i="18" s="1"/>
  <c r="K52" i="18" s="1"/>
  <c r="G51" i="18"/>
  <c r="J51" i="18" s="1"/>
  <c r="K51" i="18" s="1"/>
  <c r="G50" i="18"/>
  <c r="J50" i="18" s="1"/>
  <c r="K50" i="18" s="1"/>
  <c r="G49" i="18"/>
  <c r="J49" i="18" s="1"/>
  <c r="K49" i="18" s="1"/>
  <c r="G48" i="18"/>
  <c r="J48" i="18" s="1"/>
  <c r="K48" i="18" s="1"/>
  <c r="G47" i="18"/>
  <c r="J47" i="18" s="1"/>
  <c r="K47" i="18" s="1"/>
  <c r="G46" i="18"/>
  <c r="J46" i="18" s="1"/>
  <c r="K46" i="18" s="1"/>
  <c r="G45" i="18"/>
  <c r="J45" i="18" s="1"/>
  <c r="K45" i="18" s="1"/>
  <c r="G44" i="18"/>
  <c r="J44" i="18" s="1"/>
  <c r="K44" i="18" s="1"/>
  <c r="G43" i="18"/>
  <c r="J43" i="18" s="1"/>
  <c r="K43" i="18" s="1"/>
  <c r="G42" i="18"/>
  <c r="J42" i="18" s="1"/>
  <c r="K42" i="18" s="1"/>
  <c r="G41" i="18"/>
  <c r="J41" i="18" s="1"/>
  <c r="K41" i="18" s="1"/>
  <c r="G40" i="18"/>
  <c r="J40" i="18" s="1"/>
  <c r="K40" i="18" s="1"/>
  <c r="G39" i="18"/>
  <c r="J39" i="18" s="1"/>
  <c r="K39" i="18" s="1"/>
  <c r="G38" i="18"/>
  <c r="J38" i="18" s="1"/>
  <c r="K38" i="18" s="1"/>
  <c r="G37" i="18"/>
  <c r="J37" i="18" s="1"/>
  <c r="K37" i="18" s="1"/>
  <c r="G36" i="18"/>
  <c r="J36" i="18" s="1"/>
  <c r="K36" i="18" s="1"/>
  <c r="G35" i="18"/>
  <c r="J35" i="18" s="1"/>
  <c r="K35" i="18" s="1"/>
  <c r="G34" i="18"/>
  <c r="J34" i="18" s="1"/>
  <c r="K34" i="18" s="1"/>
  <c r="G33" i="18"/>
  <c r="J33" i="18" s="1"/>
  <c r="K33" i="18" s="1"/>
  <c r="G32" i="18"/>
  <c r="J32" i="18" s="1"/>
  <c r="K32" i="18" s="1"/>
  <c r="G31" i="18"/>
  <c r="J31" i="18" s="1"/>
  <c r="K31" i="18" s="1"/>
  <c r="J30" i="18"/>
  <c r="K30" i="18" s="1"/>
  <c r="I30" i="18"/>
  <c r="G30" i="18"/>
  <c r="G29" i="18"/>
  <c r="J29" i="18" s="1"/>
  <c r="G28" i="18"/>
  <c r="J28" i="18" s="1"/>
  <c r="J27" i="18"/>
  <c r="K27" i="18" s="1"/>
  <c r="G27" i="18"/>
  <c r="J26" i="18"/>
  <c r="K26" i="18" s="1"/>
  <c r="I26" i="18"/>
  <c r="G26" i="18"/>
  <c r="G25" i="18"/>
  <c r="J25" i="18" s="1"/>
  <c r="G24" i="18"/>
  <c r="J24" i="18" s="1"/>
  <c r="J23" i="18"/>
  <c r="K23" i="18" s="1"/>
  <c r="G23" i="18"/>
  <c r="J22" i="18"/>
  <c r="K22" i="18" s="1"/>
  <c r="I22" i="18"/>
  <c r="G22" i="18"/>
  <c r="G21" i="18"/>
  <c r="J21" i="18" s="1"/>
  <c r="G20" i="18"/>
  <c r="J20" i="18" s="1"/>
  <c r="J19" i="18"/>
  <c r="K19" i="18" s="1"/>
  <c r="G19" i="18"/>
  <c r="J18" i="18"/>
  <c r="K18" i="18" s="1"/>
  <c r="I18" i="18"/>
  <c r="G18" i="18"/>
  <c r="G17" i="18"/>
  <c r="J17" i="18" s="1"/>
  <c r="G16" i="18"/>
  <c r="J16" i="18" s="1"/>
  <c r="J15" i="18"/>
  <c r="K15" i="18" s="1"/>
  <c r="G15" i="18"/>
  <c r="J14" i="18"/>
  <c r="K14" i="18" s="1"/>
  <c r="I14" i="18"/>
  <c r="G14" i="18"/>
  <c r="G13" i="18"/>
  <c r="J13" i="18" s="1"/>
  <c r="E7" i="18"/>
  <c r="C7" i="18"/>
  <c r="E6" i="18"/>
  <c r="E8" i="18" s="1"/>
  <c r="E3" i="18"/>
  <c r="K20" i="18" l="1"/>
  <c r="I20" i="18"/>
  <c r="K16" i="18"/>
  <c r="I16" i="18"/>
  <c r="K17" i="18"/>
  <c r="I17" i="18"/>
  <c r="K28" i="18"/>
  <c r="I28" i="18"/>
  <c r="K25" i="18"/>
  <c r="I25" i="18"/>
  <c r="K21" i="18"/>
  <c r="I21" i="18"/>
  <c r="K13" i="18"/>
  <c r="I13" i="18"/>
  <c r="K24" i="18"/>
  <c r="I24" i="18"/>
  <c r="K29" i="18"/>
  <c r="I29" i="18"/>
  <c r="I32" i="18"/>
  <c r="I34" i="18"/>
  <c r="I36" i="18"/>
  <c r="I38" i="18"/>
  <c r="I40" i="18"/>
  <c r="I42" i="18"/>
  <c r="I44" i="18"/>
  <c r="I46" i="18"/>
  <c r="I48" i="18"/>
  <c r="I50" i="18"/>
  <c r="I52" i="18"/>
  <c r="I54" i="18"/>
  <c r="I56" i="18"/>
  <c r="I58" i="18"/>
  <c r="I60" i="18"/>
  <c r="I62" i="18"/>
  <c r="I15" i="18"/>
  <c r="I19" i="18"/>
  <c r="I23" i="18"/>
  <c r="I27" i="18"/>
  <c r="I31" i="18"/>
  <c r="I33" i="18"/>
  <c r="I35" i="18"/>
  <c r="I37" i="18"/>
  <c r="I39" i="18"/>
  <c r="I41" i="18"/>
  <c r="I43" i="18"/>
  <c r="I45" i="18"/>
  <c r="I47" i="18"/>
  <c r="I49" i="18"/>
  <c r="I51" i="18"/>
  <c r="I53" i="18"/>
  <c r="I55" i="18"/>
  <c r="I57" i="18"/>
  <c r="I59" i="18"/>
  <c r="I61" i="18"/>
  <c r="I63" i="18"/>
  <c r="I85" i="18" l="1"/>
  <c r="C85" i="18"/>
  <c r="H24" i="11" l="1"/>
  <c r="H23" i="11"/>
  <c r="H22" i="11"/>
  <c r="H21" i="11"/>
  <c r="H20" i="11"/>
  <c r="H19" i="11"/>
  <c r="H18" i="11"/>
  <c r="H17" i="11"/>
  <c r="H16" i="11"/>
  <c r="H15" i="11"/>
  <c r="H27" i="9" l="1"/>
  <c r="H28" i="9"/>
  <c r="H29" i="9"/>
  <c r="E16" i="9"/>
  <c r="H16" i="9" s="1"/>
  <c r="E17" i="9"/>
  <c r="H17" i="9" s="1"/>
  <c r="E18" i="9"/>
  <c r="E19" i="9"/>
  <c r="H19" i="9" s="1"/>
  <c r="E20" i="9"/>
  <c r="E21" i="9"/>
  <c r="H21" i="9" s="1"/>
  <c r="E22" i="9"/>
  <c r="E23" i="9"/>
  <c r="H23" i="9" s="1"/>
  <c r="E24" i="9"/>
  <c r="E25" i="9"/>
  <c r="H25" i="9" s="1"/>
  <c r="E26" i="9"/>
  <c r="E27" i="9"/>
  <c r="E28" i="9"/>
  <c r="E29" i="9"/>
  <c r="E15" i="9"/>
  <c r="H15" i="9" s="1"/>
  <c r="H26" i="9"/>
  <c r="H24" i="9"/>
  <c r="H22" i="9"/>
  <c r="H20" i="9"/>
  <c r="H18" i="9"/>
  <c r="H15" i="8"/>
  <c r="H26" i="8"/>
  <c r="H25" i="8"/>
  <c r="H24" i="8"/>
  <c r="H23" i="8"/>
  <c r="H22" i="8"/>
  <c r="H21" i="8"/>
  <c r="H20" i="8"/>
  <c r="H19" i="8"/>
  <c r="H18" i="8"/>
  <c r="H17" i="8"/>
  <c r="H16" i="8"/>
  <c r="H16" i="6"/>
  <c r="H17" i="6"/>
  <c r="H18" i="6"/>
  <c r="H19" i="6"/>
  <c r="H15" i="6"/>
  <c r="H15" i="1"/>
  <c r="G10" i="6"/>
  <c r="H10" i="6" l="1"/>
  <c r="H21" i="1"/>
  <c r="H23" i="1"/>
  <c r="H18" i="1"/>
  <c r="H19" i="1"/>
  <c r="H17" i="1"/>
  <c r="H20" i="1"/>
  <c r="H16" i="1"/>
  <c r="H22" i="1"/>
</calcChain>
</file>

<file path=xl/sharedStrings.xml><?xml version="1.0" encoding="utf-8"?>
<sst xmlns="http://schemas.openxmlformats.org/spreadsheetml/2006/main" count="1441" uniqueCount="621">
  <si>
    <t>Minimum Initial Order - $100</t>
  </si>
  <si>
    <t>Minimum Reorder - $100</t>
  </si>
  <si>
    <t>UPC</t>
  </si>
  <si>
    <t>Product Title</t>
  </si>
  <si>
    <t>Item #</t>
  </si>
  <si>
    <t>Cost Per Piece</t>
  </si>
  <si>
    <t>Min Qty</t>
  </si>
  <si>
    <t>List Price</t>
  </si>
  <si>
    <t>Order Qty</t>
  </si>
  <si>
    <t>Total</t>
  </si>
  <si>
    <t>2023 Christmas Catalog</t>
  </si>
  <si>
    <t>Account #</t>
  </si>
  <si>
    <t>Phone</t>
  </si>
  <si>
    <t>PO#</t>
  </si>
  <si>
    <t>Order Date</t>
  </si>
  <si>
    <t>Store Name</t>
  </si>
  <si>
    <t>Address</t>
  </si>
  <si>
    <t>Ordered By</t>
  </si>
  <si>
    <t>TOTAL QTY</t>
  </si>
  <si>
    <t>TOTAL $</t>
  </si>
  <si>
    <t>Terms:</t>
  </si>
  <si>
    <t>785525315692</t>
  </si>
  <si>
    <t>Swivel Plaques - Home</t>
  </si>
  <si>
    <t>SWP104</t>
  </si>
  <si>
    <t>785525315715</t>
  </si>
  <si>
    <t>Swivel Plaques - Faith</t>
  </si>
  <si>
    <t>SWP106</t>
  </si>
  <si>
    <t>785525311151</t>
  </si>
  <si>
    <t>Two-Piece Cross</t>
  </si>
  <si>
    <t>WC374</t>
  </si>
  <si>
    <t>785525315548</t>
  </si>
  <si>
    <t>Door Knob Hangers - Lion</t>
  </si>
  <si>
    <t>DH101</t>
  </si>
  <si>
    <t>785525315555</t>
  </si>
  <si>
    <t>Door Knob Hangers - Penguin</t>
  </si>
  <si>
    <t>DK102</t>
  </si>
  <si>
    <t>785525315562</t>
  </si>
  <si>
    <t>Door Knob Hangers - Bunny</t>
  </si>
  <si>
    <t>DH103</t>
  </si>
  <si>
    <t>785525312929</t>
  </si>
  <si>
    <t>Advent Star Candle Holder</t>
  </si>
  <si>
    <t>AD152</t>
  </si>
  <si>
    <t>785525312905</t>
  </si>
  <si>
    <t>Mini Advent Candle Holder</t>
  </si>
  <si>
    <t>AD150</t>
  </si>
  <si>
    <t>785525312950</t>
  </si>
  <si>
    <t>Angel Advent Candle Holder</t>
  </si>
  <si>
    <t>AD155</t>
  </si>
  <si>
    <t>Net 30 upon credit approval</t>
  </si>
  <si>
    <t>Credit cards accepted</t>
  </si>
  <si>
    <t>Discount:</t>
  </si>
  <si>
    <t xml:space="preserve">45% – Under $200 | 48% – $200 | 50% – $400 | 52% – $600 </t>
  </si>
  <si>
    <t>Free Shipping:</t>
  </si>
  <si>
    <t>Minimum $200</t>
  </si>
  <si>
    <t>Returns:</t>
  </si>
  <si>
    <t>After 90 days</t>
  </si>
  <si>
    <t>Order Minimum:</t>
  </si>
  <si>
    <t>None</t>
  </si>
  <si>
    <t>Surcharge:</t>
  </si>
  <si>
    <t>ISBN</t>
  </si>
  <si>
    <t>Author</t>
  </si>
  <si>
    <t>Sale Price</t>
  </si>
  <si>
    <t>Store Discount</t>
  </si>
  <si>
    <t>City, ST, Zip</t>
  </si>
  <si>
    <t>All Is Calm All Is Bright</t>
  </si>
  <si>
    <t>Ann Marie Stewart</t>
  </si>
  <si>
    <r>
      <t xml:space="preserve">Abbey + CA Gifts
</t>
    </r>
    <r>
      <rPr>
        <sz val="12"/>
        <color theme="1"/>
        <rFont val="Calibri"/>
        <family val="2"/>
        <scheme val="minor"/>
      </rPr>
      <t>25 Manton Avenue
Providence, RI 02909
Phone 800-493-4438
info@abbeyandcagift.com</t>
    </r>
  </si>
  <si>
    <r>
      <t xml:space="preserve">AMG Publishers
</t>
    </r>
    <r>
      <rPr>
        <sz val="12"/>
        <color theme="1"/>
        <rFont val="Calibri"/>
        <family val="2"/>
        <scheme val="minor"/>
      </rPr>
      <t>6815 Shallowford Road
Chattanooga, TN 37421
Phone 800-266-4977 / Fax 800-265-6690</t>
    </r>
  </si>
  <si>
    <r>
      <t xml:space="preserve">B&amp;H Publishing Group
</t>
    </r>
    <r>
      <rPr>
        <sz val="12"/>
        <color theme="1"/>
        <rFont val="Calibri"/>
        <family val="2"/>
        <scheme val="minor"/>
      </rPr>
      <t>1 Lifeway Plaza
Nashville, TN 37234
Phone 800-251-3225 / Fax 800-296-4036
LifewayTrade@Lifeway.com</t>
    </r>
  </si>
  <si>
    <t>All B&amp;H Books and Bibles:</t>
  </si>
  <si>
    <t>Yes, RA requested for proper credit.</t>
  </si>
  <si>
    <t>Lifeway Bible Studies:</t>
  </si>
  <si>
    <t>No</t>
  </si>
  <si>
    <t>No sale pricing, MAP agreement in effect</t>
  </si>
  <si>
    <t>Sale Terms:</t>
  </si>
  <si>
    <t>Salvation Has Come</t>
  </si>
  <si>
    <t>Gregg Matte</t>
  </si>
  <si>
    <t>Being Elisabeth Elliot</t>
  </si>
  <si>
    <t>Ellen Vaughn</t>
  </si>
  <si>
    <t>CSB Explorer Bible For Kids LL Light Teal Mountains</t>
  </si>
  <si>
    <t>CSB Explorer Bible For Kids LL Brown Mountains</t>
  </si>
  <si>
    <t>KJV Kids Bible LL Pink</t>
  </si>
  <si>
    <t>KJV Kids Bible LL Sports</t>
  </si>
  <si>
    <t>Great And Small Christmas</t>
  </si>
  <si>
    <t>Anna Abramskaya</t>
  </si>
  <si>
    <t>God Is Able, 10th Anniversary Edition</t>
  </si>
  <si>
    <t>Priscilla Shirer</t>
  </si>
  <si>
    <t>JESUS</t>
  </si>
  <si>
    <t>Lisa Harper</t>
  </si>
  <si>
    <t>Upon Waking</t>
  </si>
  <si>
    <t>Jackie Hill Perry</t>
  </si>
  <si>
    <t>You Can Rest</t>
  </si>
  <si>
    <t>Katy Boatman</t>
  </si>
  <si>
    <t>You Can Trust</t>
  </si>
  <si>
    <t>$350 minimum for Munce members on catalog product orders</t>
  </si>
  <si>
    <t>30 % off sale price unless otherwise noted 
Promo discount – Books = 58%, Bibles = 60%</t>
  </si>
  <si>
    <t>50% Books and Bibles; Church Supplies vary</t>
  </si>
  <si>
    <t>50%, all Books and Bibles</t>
  </si>
  <si>
    <t>Discount – 45% off of the sale price on select titles</t>
  </si>
  <si>
    <t>25 or more shippable units</t>
  </si>
  <si>
    <t>No minimum order</t>
  </si>
  <si>
    <t>Yes, customer pays return freight</t>
  </si>
  <si>
    <t>Lost And Found</t>
  </si>
  <si>
    <t>Suzanne Woods Fisher</t>
  </si>
  <si>
    <t>Into The Fire</t>
  </si>
  <si>
    <t>Irene Hannon</t>
  </si>
  <si>
    <t>My Daily Prayer Plan 2024 Edition</t>
  </si>
  <si>
    <t>Daily Wisdom For Men 2024 Devotional Collection</t>
  </si>
  <si>
    <t>Daily Wisdom For Women 2024 Devotional Collection</t>
  </si>
  <si>
    <t>JoAnne Simmons &amp; Annie Tipton</t>
  </si>
  <si>
    <r>
      <t xml:space="preserve">Baker Publishing Group
</t>
    </r>
    <r>
      <rPr>
        <sz val="12"/>
        <color theme="1"/>
        <rFont val="Calibri"/>
        <family val="2"/>
        <scheme val="minor"/>
      </rPr>
      <t>6030 E Fulton Road
Ada, MI 49301
Phone 800-877-2665 / Fax 800-398-3111
orders@bakerpublishinggroup.com</t>
    </r>
  </si>
  <si>
    <r>
      <t xml:space="preserve">Barbour Publishing
</t>
    </r>
    <r>
      <rPr>
        <sz val="12"/>
        <color theme="1"/>
        <rFont val="Calibri"/>
        <family val="2"/>
        <scheme val="minor"/>
      </rPr>
      <t>1810 Barbour Drive
Uhrichsville, OH 44683
Phone 800-852-8010 / Fax 800-220-5948
info@barbourbooks.com</t>
    </r>
  </si>
  <si>
    <t>Free freight in</t>
  </si>
  <si>
    <t>24 assorted units (All Barbour products combined)</t>
  </si>
  <si>
    <r>
      <t xml:space="preserve">burton + BURTON
</t>
    </r>
    <r>
      <rPr>
        <sz val="12"/>
        <color theme="1"/>
        <rFont val="Calibri"/>
        <family val="2"/>
        <scheme val="minor"/>
      </rPr>
      <t>325 Cleveland Road
Bogart, GA 30622
Phone 800-241-2094</t>
    </r>
  </si>
  <si>
    <t>Ornament Holy Family Shape</t>
  </si>
  <si>
    <t>#9747354</t>
  </si>
  <si>
    <t>Ornament Glass Oval Angel</t>
  </si>
  <si>
    <t>#9747155</t>
  </si>
  <si>
    <t>Tote Oh Come Let Us Adore</t>
  </si>
  <si>
    <t>#308241</t>
  </si>
  <si>
    <t>Nativity 11 Piece Children</t>
  </si>
  <si>
    <t>#9747269</t>
  </si>
  <si>
    <t>Ornament Tin Cardinal Astd.</t>
  </si>
  <si>
    <t>#3027187</t>
  </si>
  <si>
    <r>
      <t xml:space="preserve">Capitol Christian Distribution
</t>
    </r>
    <r>
      <rPr>
        <sz val="12"/>
        <color theme="1"/>
        <rFont val="Calibri"/>
        <family val="2"/>
        <scheme val="minor"/>
      </rPr>
      <t>101 Winners Circle
Brentwood, TN 37024
Phone 800-877-4443 / Fax 615-371-6980</t>
    </r>
  </si>
  <si>
    <t>See distributor policy</t>
  </si>
  <si>
    <t>All sale pricing done with up front discount.</t>
  </si>
  <si>
    <t>Discount for all sale and regular price CDs and videos is 40%.</t>
  </si>
  <si>
    <t>Orders are placed with distributors 
(Anchor and New Day)</t>
  </si>
  <si>
    <t>All orders through New Day and Anchor</t>
  </si>
  <si>
    <t>Church Pew</t>
  </si>
  <si>
    <t>Riley Clemmons</t>
  </si>
  <si>
    <t>Christmas Collection</t>
  </si>
  <si>
    <t>The Oak Ridge Boys</t>
  </si>
  <si>
    <t>Shelter</t>
  </si>
  <si>
    <t>Pat Barrett</t>
  </si>
  <si>
    <t>Brooke Ligertwood</t>
  </si>
  <si>
    <t>Christmas Is</t>
  </si>
  <si>
    <t>Jeff &amp; Sheri Easter</t>
  </si>
  <si>
    <t>Will The Circle Be Unbroken</t>
  </si>
  <si>
    <t>Brothers Of The Heart</t>
  </si>
  <si>
    <r>
      <t xml:space="preserve">Carson Home Accents
</t>
    </r>
    <r>
      <rPr>
        <sz val="12"/>
        <color theme="1"/>
        <rFont val="Calibri"/>
        <family val="2"/>
        <scheme val="minor"/>
      </rPr>
      <t>189 Foreman Road
Freeport, PA 16229
Phone 800-888-1918 / Fax 724-295-4033
Service@CarsonHomeAccents.com</t>
    </r>
  </si>
  <si>
    <t>Minimum Opening order: $250 Per Catalog</t>
  </si>
  <si>
    <t>Minimum Reorder: $100 Per Catalog</t>
  </si>
  <si>
    <t>20 Oz Stainless Tumbler</t>
  </si>
  <si>
    <t>#93700</t>
  </si>
  <si>
    <t>13 Oz Vintage Mug</t>
  </si>
  <si>
    <t>#93701</t>
  </si>
  <si>
    <t>17" Wooden Tray W/ Handles</t>
  </si>
  <si>
    <t>#93703</t>
  </si>
  <si>
    <t>14" Wooden Wall Decor</t>
  </si>
  <si>
    <t>#93702</t>
  </si>
  <si>
    <t>Mat Merry Christmas</t>
  </si>
  <si>
    <t>#93704</t>
  </si>
  <si>
    <t>4" Square Coaster Set Of 4 Boxed</t>
  </si>
  <si>
    <t>SS93705</t>
  </si>
  <si>
    <t>Planter Joy</t>
  </si>
  <si>
    <t>#77658</t>
  </si>
  <si>
    <t>LED Candle W/ Ceramic Holder Reason For The Season</t>
  </si>
  <si>
    <t>#77716</t>
  </si>
  <si>
    <t>LED Candle W/ Ceramic Holder Merry Christmas</t>
  </si>
  <si>
    <t>#77717</t>
  </si>
  <si>
    <t>Ornament His Presence</t>
  </si>
  <si>
    <t>#77728</t>
  </si>
  <si>
    <t>Ornament Silent Night</t>
  </si>
  <si>
    <t>#77729</t>
  </si>
  <si>
    <t>3D Heart Ornament Our Savior</t>
  </si>
  <si>
    <t>#77667</t>
  </si>
  <si>
    <r>
      <t xml:space="preserve">Christian Art Gifts
</t>
    </r>
    <r>
      <rPr>
        <sz val="12"/>
        <color theme="1"/>
        <rFont val="Calibri"/>
        <family val="2"/>
        <scheme val="minor"/>
      </rPr>
      <t>359 Longview Drive
Bloomingdale, IL 60108
Phone 800-521-7807 / Fax 800-521-7819
custservice@cagifts.com</t>
    </r>
  </si>
  <si>
    <t xml:space="preserve">Discount:  </t>
  </si>
  <si>
    <t xml:space="preserve">Shipping:  </t>
  </si>
  <si>
    <t>Free on orders over $200</t>
  </si>
  <si>
    <t xml:space="preserve">Returns:  </t>
  </si>
  <si>
    <t xml:space="preserve">Order Minimum:   </t>
  </si>
  <si>
    <t>Strength &amp; Dignity Pink Rose Journal LL</t>
  </si>
  <si>
    <t>JL590</t>
  </si>
  <si>
    <t>Strength &amp; Dignity Pink Rose Bible Cover LG</t>
  </si>
  <si>
    <t>BBL781</t>
  </si>
  <si>
    <t>Strength &amp; Dignity Pink Rose Bible Cover MD</t>
  </si>
  <si>
    <t>BBM781</t>
  </si>
  <si>
    <t>Strength &amp; Dignity Pink Rose Mug</t>
  </si>
  <si>
    <t>MUG991</t>
  </si>
  <si>
    <t>Strength &amp; Dignity Pink Rose SS Water Bottle</t>
  </si>
  <si>
    <t>FLS089</t>
  </si>
  <si>
    <t>The Lord Is My Shepherd Faux Leather Devotional</t>
  </si>
  <si>
    <t>DEV200</t>
  </si>
  <si>
    <t>The Lord Is My Shepherd SC Devotional</t>
  </si>
  <si>
    <t>DEV223</t>
  </si>
  <si>
    <t>It Is Well Mug</t>
  </si>
  <si>
    <t>MUG987</t>
  </si>
  <si>
    <t>Be Still Mug</t>
  </si>
  <si>
    <t>MUG986</t>
  </si>
  <si>
    <t>Stand Firm Two Tone Brown Mug</t>
  </si>
  <si>
    <t>MUG941</t>
  </si>
  <si>
    <t>Stand Firm Two Tone Brown Bible Cover LG</t>
  </si>
  <si>
    <t>BBL762</t>
  </si>
  <si>
    <t>Stand Firm Two Tone Brown Bible Cover MD</t>
  </si>
  <si>
    <t>BBM762</t>
  </si>
  <si>
    <t>Stand Firm Two Tone Brown Journal</t>
  </si>
  <si>
    <t>JL669</t>
  </si>
  <si>
    <t>Large Print Thinline Bible Thumb Index Burgundy/Floral LL</t>
  </si>
  <si>
    <t>KJV210</t>
  </si>
  <si>
    <t>Large Print Thinline Bible Thumb Index Black LL</t>
  </si>
  <si>
    <t>KJV209</t>
  </si>
  <si>
    <r>
      <t xml:space="preserve">Concordia
</t>
    </r>
    <r>
      <rPr>
        <sz val="12"/>
        <color theme="1"/>
        <rFont val="Calibri"/>
        <family val="2"/>
        <scheme val="minor"/>
      </rPr>
      <t>3558 S Jefferson Ave
St. Louis, MO 63118
Phone 800-325-3391
margaret.funke@cph.org</t>
    </r>
  </si>
  <si>
    <t>N Is For Nativity</t>
  </si>
  <si>
    <t>Ruth Meyer</t>
  </si>
  <si>
    <t>The First Christmas: A Lift-The-Flap Book</t>
  </si>
  <si>
    <t>Concordia</t>
  </si>
  <si>
    <t>Plaid Cross Joy</t>
  </si>
  <si>
    <t>#J5836</t>
  </si>
  <si>
    <t>Plaid Cross Blessed</t>
  </si>
  <si>
    <t>#J5834</t>
  </si>
  <si>
    <t>Plaid Cross Peace</t>
  </si>
  <si>
    <t>#J5833</t>
  </si>
  <si>
    <t>Plaid Cross Believe</t>
  </si>
  <si>
    <t>#J5835</t>
  </si>
  <si>
    <t>Coir Doormats Jesus Is The Reason</t>
  </si>
  <si>
    <t>#J5789</t>
  </si>
  <si>
    <t>Coir Doormats Believe</t>
  </si>
  <si>
    <t>#J5788</t>
  </si>
  <si>
    <t>Christmas Mug Comfort &amp; Joy</t>
  </si>
  <si>
    <t>L5925</t>
  </si>
  <si>
    <t>Christmas Mug Love Came Down</t>
  </si>
  <si>
    <t>L5927</t>
  </si>
  <si>
    <t>Christmas Mug Peace On Earth</t>
  </si>
  <si>
    <t>L5924</t>
  </si>
  <si>
    <t>Christmas Mug Thrill Of Hope</t>
  </si>
  <si>
    <t>L5926</t>
  </si>
  <si>
    <r>
      <t xml:space="preserve">Creative Brands
</t>
    </r>
    <r>
      <rPr>
        <sz val="12"/>
        <color theme="1"/>
        <rFont val="Calibri"/>
        <family val="2"/>
        <scheme val="minor"/>
      </rPr>
      <t>5226 S 31st Place
Phoenix, AZ 85040
Phone 800-572-1172 / Fax 800-525-7959</t>
    </r>
  </si>
  <si>
    <t>ESV Chronological Bible HC Cliffside</t>
  </si>
  <si>
    <t>ESV Chronological BibleTruTone Brown IL</t>
  </si>
  <si>
    <t>ESV Teen Study Bible HC</t>
  </si>
  <si>
    <t>ESV Teen Study Bible TruTone IL Burnt Sienna</t>
  </si>
  <si>
    <r>
      <t xml:space="preserve">Crossway
</t>
    </r>
    <r>
      <rPr>
        <sz val="12"/>
        <color theme="1"/>
        <rFont val="Calibri"/>
        <family val="2"/>
        <scheme val="minor"/>
      </rPr>
      <t>1300 Crescent St
Wheaton, IL 60187
800-323-3890</t>
    </r>
  </si>
  <si>
    <t>The Action Bible: Heroes And Villains</t>
  </si>
  <si>
    <t>The Action Bible Christmas</t>
  </si>
  <si>
    <t>The Action Bible Guess-It Game</t>
  </si>
  <si>
    <t>Sergio Cariello</t>
  </si>
  <si>
    <r>
      <t xml:space="preserve">David C Cook
</t>
    </r>
    <r>
      <rPr>
        <sz val="12"/>
        <color theme="1"/>
        <rFont val="Calibri"/>
        <family val="2"/>
        <scheme val="minor"/>
      </rPr>
      <t>4050 Lee Vance View
Colorado Springs, CO 80918
Phone 800-323-7543 / Fax 800-430-0726
customercare@davidccook.org
Representation through Noble Marketing</t>
    </r>
  </si>
  <si>
    <t>Shipping:</t>
  </si>
  <si>
    <t>Free freight - 24 or more units</t>
  </si>
  <si>
    <t>Yes</t>
  </si>
  <si>
    <t>Heaven's Light Breaking</t>
  </si>
  <si>
    <t>Greg Laurie</t>
  </si>
  <si>
    <t xml:space="preserve">Yes, unless it's a caselot order of 65%  or higher discount </t>
  </si>
  <si>
    <t>No surcharge</t>
  </si>
  <si>
    <r>
      <t xml:space="preserve">Dexterity Books
</t>
    </r>
    <r>
      <rPr>
        <sz val="12"/>
        <color theme="1"/>
        <rFont val="Calibri"/>
        <family val="2"/>
        <scheme val="minor"/>
      </rPr>
      <t>604 Magnolia Lane
Nashville, TN 37211</t>
    </r>
  </si>
  <si>
    <t>Managing Your Emotions</t>
  </si>
  <si>
    <t>Joyce Meyer</t>
  </si>
  <si>
    <t>Christmas Ideals 2023</t>
  </si>
  <si>
    <t>Melinda Lee Rathjen</t>
  </si>
  <si>
    <t>Charlie Brown's Christmas Miracle</t>
  </si>
  <si>
    <t>Michael Keene</t>
  </si>
  <si>
    <t>Peanuts: A Charlie Brown Christmas: The Offical Advent Calen</t>
  </si>
  <si>
    <t>Charles Schultz</t>
  </si>
  <si>
    <t>Christmas Miracles</t>
  </si>
  <si>
    <t>Karen Kingsbury</t>
  </si>
  <si>
    <t>VeggieTales Growing God's Way: 365 Daily Devos For Girls</t>
  </si>
  <si>
    <t>VeggieTales Growing God's Way 365 Daily Devos For Boys</t>
  </si>
  <si>
    <t>Joy To The World</t>
  </si>
  <si>
    <t>Sara Gianassi</t>
  </si>
  <si>
    <t>Silent Night</t>
  </si>
  <si>
    <t>15 Ways To Live Longer And Healthier</t>
  </si>
  <si>
    <t>Joel Osteen</t>
  </si>
  <si>
    <t>15 Ways To Live Longer And Healthier Study Guide</t>
  </si>
  <si>
    <t>Psalms And Proverbs For Everyday Life</t>
  </si>
  <si>
    <t>Finding Baby Holly</t>
  </si>
  <si>
    <t>Holly Marie</t>
  </si>
  <si>
    <t>Gideon's Gift</t>
  </si>
  <si>
    <t>Maggie's Miracle</t>
  </si>
  <si>
    <t>Hannah's Hope</t>
  </si>
  <si>
    <t>Sarah's Song</t>
  </si>
  <si>
    <t>$75 net purchase</t>
  </si>
  <si>
    <t>Yes, if still in print</t>
  </si>
  <si>
    <r>
      <t xml:space="preserve">FaithWords
</t>
    </r>
    <r>
      <rPr>
        <sz val="12"/>
        <color theme="1"/>
        <rFont val="Calibri"/>
        <family val="2"/>
        <scheme val="minor"/>
      </rPr>
      <t>6100 Tower Circle, Suite 210
Franklin, TN 37067
Phone 800-759-0190 / Fax 800-286-9471</t>
    </r>
  </si>
  <si>
    <t>ONLINE ADS ONLY</t>
  </si>
  <si>
    <t xml:space="preserve">Munce Christmas Catalog </t>
  </si>
  <si>
    <t>HCCP Rep Name:</t>
  </si>
  <si>
    <t>Ship Date:</t>
  </si>
  <si>
    <t>PO #:</t>
  </si>
  <si>
    <t>Promo Start Date:</t>
  </si>
  <si>
    <t>Account Name:</t>
  </si>
  <si>
    <t>Promo End Date:</t>
  </si>
  <si>
    <t>Account Number:</t>
  </si>
  <si>
    <t>Order Due Date:</t>
  </si>
  <si>
    <t>Promo Name:</t>
  </si>
  <si>
    <t>Date Ordered:</t>
  </si>
  <si>
    <t>Promo Code:</t>
  </si>
  <si>
    <t>MCHR23</t>
  </si>
  <si>
    <t>Dating:</t>
  </si>
  <si>
    <t xml:space="preserve">Promotional orders submitted by the due date listed above are eligible for 90 days' dating; orders of 30 units or more receive free freight </t>
  </si>
  <si>
    <t xml:space="preserve"> </t>
  </si>
  <si>
    <t>Qty</t>
  </si>
  <si>
    <t>Title</t>
  </si>
  <si>
    <t>Sale Notes</t>
  </si>
  <si>
    <t>Price</t>
  </si>
  <si>
    <t>Discount</t>
  </si>
  <si>
    <t>Margin</t>
  </si>
  <si>
    <t>Net</t>
  </si>
  <si>
    <t>Net Sum</t>
  </si>
  <si>
    <t>Amish Matchmakers</t>
  </si>
  <si>
    <t>4 unit minimum order</t>
  </si>
  <si>
    <t>40% Off</t>
  </si>
  <si>
    <t>Because of Bethlehem</t>
  </si>
  <si>
    <t>Beginner's Bible Let's Learn to Pray</t>
  </si>
  <si>
    <t>BEGINNERS BIBLE READ THROUGH THE BIBLE</t>
  </si>
  <si>
    <t>Berenstain Bears Storybook Bible Search and Find</t>
  </si>
  <si>
    <t>CHRISTMAS STORIES</t>
  </si>
  <si>
    <t>Don't Look Back</t>
  </si>
  <si>
    <t>GIFT OF JESUS</t>
  </si>
  <si>
    <t>God Bless Book 5-Minute Bedtime Treasury</t>
  </si>
  <si>
    <t xml:space="preserve">God Never Gives Up on You </t>
  </si>
  <si>
    <t>God's Promises Just for You</t>
  </si>
  <si>
    <t>Trade Your Cares for Calm</t>
  </si>
  <si>
    <t xml:space="preserve">Great Disappearance </t>
  </si>
  <si>
    <t>Happy</t>
  </si>
  <si>
    <t>How to Put Love First</t>
  </si>
  <si>
    <t>Indescribable Activity Book for Kids</t>
  </si>
  <si>
    <t>Is God Real?</t>
  </si>
  <si>
    <t>Jesus Always Note-Taking Edition, Leathersoft, Burgundy, with Full Scriptures</t>
  </si>
  <si>
    <t>Jesus Calling Advent and Christmas Prayers</t>
  </si>
  <si>
    <t>JESUS LISTENS</t>
  </si>
  <si>
    <t>Jesus Listens—for Advent and Christmas, Padded Hardcover, with Full Scriptures</t>
  </si>
  <si>
    <t>Jesus Storybook Bible Advent Activity Book</t>
  </si>
  <si>
    <t>KJV, Compact Center-Column Reference Bible, Leathersoft, Brown, Red Letter, Thumb Indexed, Comfort Print</t>
  </si>
  <si>
    <t>2 unit minimum order</t>
  </si>
  <si>
    <t>30% off</t>
  </si>
  <si>
    <t>KJV, Compact Center-Column Reference Bible, Leathersoft, Gray, Red Letter, Thumb Indexed, Comfort Print</t>
  </si>
  <si>
    <t>KJV, Compact Center-Column Reference Bible, Leathersoft, Purple, Red Letter, Thumb Indexed, Comfort Print</t>
  </si>
  <si>
    <t>KJV, Teen Study Bible, Leathersoft, Brown, Comfort Print</t>
  </si>
  <si>
    <t>NKJV, Teen Study Bible, Leathersoft, Teal, Comfort Print</t>
  </si>
  <si>
    <t>Last Exchange</t>
  </si>
  <si>
    <t>Son of Man</t>
  </si>
  <si>
    <t>NASB, Thompson Chain-Reference Bible, Large Print, Leathersoft, Navy, 1995 Text, Red Letter, Comfort Print</t>
  </si>
  <si>
    <t>NASB, Thompson Chain-Reference Bible, Leathersoft, Brown, 1995 Text, Red Letter, Comfort Print</t>
  </si>
  <si>
    <t>Near in the Night</t>
  </si>
  <si>
    <t>NIV, Beautiful Word Bible, Teal</t>
  </si>
  <si>
    <t>NKJV, Adventure Bible, Leathersoft, Gray, Full Color</t>
  </si>
  <si>
    <t>NKJV, Adventure Bible, Leathersoft, Teal, Full Color</t>
  </si>
  <si>
    <t>NKJV, The Prayer Bible, Leathersoft, Black/Gray, Red Letter, Comfort Print</t>
  </si>
  <si>
    <t>NKJV, The Prayer Bible, Leathersoft, Brown, Red Letter, Comfort Print</t>
  </si>
  <si>
    <t>NKJV, The Prayer Bible, Leathersoft, Burgundy, Red Letter, Comfort Print</t>
  </si>
  <si>
    <t>Once Upon the Very First Christmas</t>
  </si>
  <si>
    <t>40% off</t>
  </si>
  <si>
    <t>Read and Rhyme The First Christmas</t>
  </si>
  <si>
    <t>Savor</t>
  </si>
  <si>
    <t>SEASONS OF SORROW</t>
  </si>
  <si>
    <t>Seeing God as the Perfect Father</t>
  </si>
  <si>
    <t>There's Beauty in Your Brokenness</t>
  </si>
  <si>
    <t>Timothy Keller</t>
  </si>
  <si>
    <t>Tiny Truths Little Lights Devotional</t>
  </si>
  <si>
    <t>Trusting God with Today</t>
  </si>
  <si>
    <t>What's So Amazing About Grace? Revised and Updated</t>
  </si>
  <si>
    <t>Winning the War in Your Mind for Teens</t>
  </si>
  <si>
    <t>You're Going to Make It</t>
  </si>
  <si>
    <t>Sale Stickers</t>
  </si>
  <si>
    <t>9780310264040</t>
  </si>
  <si>
    <t>Sale Stickers 30% Off Sheet of 14</t>
  </si>
  <si>
    <t>9780310270089</t>
  </si>
  <si>
    <t>Sale Stickers 40% Off Sheet of 14</t>
  </si>
  <si>
    <t>Total Units:</t>
  </si>
  <si>
    <t>Avg. Mar</t>
  </si>
  <si>
    <t>Total Net:</t>
  </si>
  <si>
    <t>Shawn LeBar - 27107</t>
  </si>
  <si>
    <r>
      <t xml:space="preserve">Harvest House
</t>
    </r>
    <r>
      <rPr>
        <sz val="12"/>
        <color theme="1"/>
        <rFont val="Calibri"/>
        <family val="2"/>
        <scheme val="minor"/>
      </rPr>
      <t>2975 Chad Drive
Eugene, OR 97408
Phone 800-547-8979 / Fax 888-501-6012
OrderToday@HarvestHousePublishers.com</t>
    </r>
  </si>
  <si>
    <t>Pilgrim</t>
  </si>
  <si>
    <t>Ruth Chou Simons</t>
  </si>
  <si>
    <t>Out Of The Far North</t>
  </si>
  <si>
    <t>Amir Tsarfati, Steve Yohn</t>
  </si>
  <si>
    <t>Critical Dilemma</t>
  </si>
  <si>
    <t>Neil Shenvi, Pat Sawyer</t>
  </si>
  <si>
    <r>
      <t xml:space="preserve">InterVarsity Press
</t>
    </r>
    <r>
      <rPr>
        <sz val="12"/>
        <color theme="1"/>
        <rFont val="Calibri"/>
        <family val="2"/>
        <scheme val="minor"/>
      </rPr>
      <t>430 Plaza Drive
Westmont, IL 60559
Phone 800-843-9487 / Fax 630-734-4350
order@ivpress.com
Representation through Noble Marketing</t>
    </r>
  </si>
  <si>
    <t>10 unit minimum</t>
  </si>
  <si>
    <t>10 units =46%  |  50=48%  |  100=52%</t>
  </si>
  <si>
    <t>To receive a 46% discount on any advertised item, use promo code MUNCE20.
Applies only to the titles advertised in the catalog.</t>
  </si>
  <si>
    <t>40%- 1-23 units | 45% - 24 or more units
New release package discounts available each sales cycle.</t>
  </si>
  <si>
    <t>46% - Books | 49% - Minis | 52% - Bibles | 55% - Journals + Bible Tabs + Calendars</t>
  </si>
  <si>
    <t>47% Books | 45% Bibles</t>
  </si>
  <si>
    <t>Free ground shipping on most orders</t>
  </si>
  <si>
    <t>$100 net minimum</t>
  </si>
  <si>
    <t>Advent</t>
  </si>
  <si>
    <t>Tish Harrison Warren</t>
  </si>
  <si>
    <t>Christmas</t>
  </si>
  <si>
    <t>Emily McGowin</t>
  </si>
  <si>
    <t>A Radiant Birth</t>
  </si>
  <si>
    <t>Leslie Fields</t>
  </si>
  <si>
    <t>Knowing God Devotional Journal</t>
  </si>
  <si>
    <t>J.I Packer</t>
  </si>
  <si>
    <t>Knowing God Bible Study</t>
  </si>
  <si>
    <t>J.I. Packer</t>
  </si>
  <si>
    <t>Knowing God</t>
  </si>
  <si>
    <t>Unashamed SM</t>
  </si>
  <si>
    <t>APT4547SM</t>
  </si>
  <si>
    <t>Unashamed MD</t>
  </si>
  <si>
    <t>APT4547MD</t>
  </si>
  <si>
    <t>Unashamed LG</t>
  </si>
  <si>
    <t>APT4547LG</t>
  </si>
  <si>
    <t>Unashamed XL</t>
  </si>
  <si>
    <t>APT4547XL</t>
  </si>
  <si>
    <t>2 Color Flag Hoody Fleece SM</t>
  </si>
  <si>
    <t>HFH4584SM</t>
  </si>
  <si>
    <t>2 Color Flag Hoody Fleece MD</t>
  </si>
  <si>
    <t>HFH4584MD</t>
  </si>
  <si>
    <t>2 Color Flag Hoody Fleece LG</t>
  </si>
  <si>
    <t>HFH4584LG</t>
  </si>
  <si>
    <t>2 Color Flag Hoody Fleece XL</t>
  </si>
  <si>
    <t>HFH4584XL</t>
  </si>
  <si>
    <t>Suede W/Badge Men's Cap</t>
  </si>
  <si>
    <t>HFC4450</t>
  </si>
  <si>
    <t>Precious In His Sight SM T-Shirt</t>
  </si>
  <si>
    <t>KDZ4548SM</t>
  </si>
  <si>
    <t>Precious In His Sight MD T-Shirt</t>
  </si>
  <si>
    <t>KDZ4548MD</t>
  </si>
  <si>
    <t>Precious In His Sight LG T-Shirt</t>
  </si>
  <si>
    <t>KDZ4548LG</t>
  </si>
  <si>
    <t>Jesus Super Hero SM T-Shirt</t>
  </si>
  <si>
    <t>KDZ4549SM</t>
  </si>
  <si>
    <t>Jesus Super Hero MD T-Shirt</t>
  </si>
  <si>
    <t>KDZ4549MD</t>
  </si>
  <si>
    <t>Jesus Super Hero LG T-Shirt</t>
  </si>
  <si>
    <t>KDZ4549LG</t>
  </si>
  <si>
    <t>Happy Birthday Jesus Tumbler</t>
  </si>
  <si>
    <t>MUGS280</t>
  </si>
  <si>
    <t>Christmas Tree Fruit SM Long Sleeve T-Shirt</t>
  </si>
  <si>
    <t>GTG4574SM</t>
  </si>
  <si>
    <t>Christmas Tree Fruit MD Long Sleeve T-Shirt</t>
  </si>
  <si>
    <t>GTG4574MD</t>
  </si>
  <si>
    <t>Christmas Tree Fruit LG Long Sleeve T-Shirt</t>
  </si>
  <si>
    <t>GTG4574LG</t>
  </si>
  <si>
    <t>Christmas Tree Fruit XL Long Sleeve T-Shirt</t>
  </si>
  <si>
    <t>GTG4574XL</t>
  </si>
  <si>
    <t>Joy To The World Tumbler</t>
  </si>
  <si>
    <t>MUGS274</t>
  </si>
  <si>
    <t>Sing For Joy SM Long Sleeve</t>
  </si>
  <si>
    <t>GTL4571SM</t>
  </si>
  <si>
    <t>Sing For Joy MD Long Sleeve</t>
  </si>
  <si>
    <t>GTL4571MD</t>
  </si>
  <si>
    <t>Sing For Joy LG Long Sleeve</t>
  </si>
  <si>
    <t>GTL4571LG</t>
  </si>
  <si>
    <t>Sing For Joy XL Long Sleeve</t>
  </si>
  <si>
    <t>GTL4571XL</t>
  </si>
  <si>
    <t>Be Still &amp; Know Mug</t>
  </si>
  <si>
    <t>MUGS308</t>
  </si>
  <si>
    <r>
      <t xml:space="preserve">Kerusso
</t>
    </r>
    <r>
      <rPr>
        <sz val="12"/>
        <color theme="1"/>
        <rFont val="Calibri"/>
        <family val="2"/>
        <scheme val="minor"/>
      </rPr>
      <t>402 Highway 62 Spur
Berryville, AR 72616
Phone 800-521-7807</t>
    </r>
  </si>
  <si>
    <t xml:space="preserve">No </t>
  </si>
  <si>
    <t xml:space="preserve">Backorders:  </t>
  </si>
  <si>
    <t>Canceled automatically if under $50.00</t>
  </si>
  <si>
    <t>Stores allowed to swap apparel in January, but no return on gifts</t>
  </si>
  <si>
    <t xml:space="preserve">   </t>
  </si>
  <si>
    <t xml:space="preserve">Free Freight Minimum:  $500, Flat Rate Freight on orders less than $500: $20, plus $0.75 per unit on drinkware, $1.50 per unit on 42oz Magnum. All orders ship with Kerusso’s preferred small parcel or LTL carrier and method.
</t>
  </si>
  <si>
    <r>
      <t xml:space="preserve">Kregel Publications
</t>
    </r>
    <r>
      <rPr>
        <sz val="12"/>
        <color theme="1"/>
        <rFont val="Calibri"/>
        <family val="2"/>
        <scheme val="minor"/>
      </rPr>
      <t>2450 Oak Industrial Dr NE
Grand Rapids, MI 49505
Phone 800-733-2607 / Fax 616-451-9330</t>
    </r>
  </si>
  <si>
    <t>Coming To Faith Through Dawkins</t>
  </si>
  <si>
    <t>Denis Alexander</t>
  </si>
  <si>
    <t>Kregel's Christmas Treasury Of Illustrated Bible Stories</t>
  </si>
  <si>
    <t>Matt Lockhart</t>
  </si>
  <si>
    <t>Winter Fire</t>
  </si>
  <si>
    <t>Ryan Smith</t>
  </si>
  <si>
    <t>Born A Child And Yet A King</t>
  </si>
  <si>
    <t>Nancy DeMoss Wolgemuth</t>
  </si>
  <si>
    <t>15+ ass’t units, 50% discount, 60-day billing, Free Freight</t>
  </si>
  <si>
    <t>25+ ass’t units, 52% discount, 60-day billing, Free Freight</t>
  </si>
  <si>
    <t>50+ ass’t units, 55% discount, 90-day billing, Free Freight</t>
  </si>
  <si>
    <t>No R/A needed but should include a copy of the invoice to receive full credit.</t>
  </si>
  <si>
    <r>
      <t xml:space="preserve">Moody Publishing
</t>
    </r>
    <r>
      <rPr>
        <sz val="12"/>
        <color theme="1"/>
        <rFont val="Calibri"/>
        <family val="2"/>
        <scheme val="minor"/>
      </rPr>
      <t>210 West Chestnut Street
Chicago, IL 60610
Phone 800-678-8812 / Fax 800-678-3329
mpcustomerservice@moody.edu</t>
    </r>
  </si>
  <si>
    <t>The Lord Is On My Side Acrylic Sign</t>
  </si>
  <si>
    <t>AAT0036</t>
  </si>
  <si>
    <t>Let All That You Do Pallet Decor</t>
  </si>
  <si>
    <t>PNL1044</t>
  </si>
  <si>
    <t>Be Strong Art</t>
  </si>
  <si>
    <t>ART0780</t>
  </si>
  <si>
    <t>Together Frame</t>
  </si>
  <si>
    <t>ACT0039</t>
  </si>
  <si>
    <t>Family Frame</t>
  </si>
  <si>
    <t>ACT0037</t>
  </si>
  <si>
    <t>Family Story Frame</t>
  </si>
  <si>
    <t>ACT0023</t>
  </si>
  <si>
    <t>Every Good Gift Ornament</t>
  </si>
  <si>
    <t>DTH0015</t>
  </si>
  <si>
    <t>Grace Ornament</t>
  </si>
  <si>
    <t>DTH0010</t>
  </si>
  <si>
    <t>$250 Opening Order</t>
  </si>
  <si>
    <t>$100 Minimum Reorder</t>
  </si>
  <si>
    <t>Smaller Item Minimums: $0 - $2.99 sold in quantities of 6; $3.00 - $5.99 sold in quantities of 4; $6.00 - $8.99 sold in quantities of 2</t>
  </si>
  <si>
    <t>Freight Charges:
     –  Order $150 - $499 = 15%; 
     –  Order $500 - $1499 = 12%; 
     –  Order $1500 - $2499 = 9%; 
     –  Order $2500+ = 7%</t>
  </si>
  <si>
    <r>
      <t xml:space="preserve">P Graham Dunn
</t>
    </r>
    <r>
      <rPr>
        <sz val="12"/>
        <color theme="1"/>
        <rFont val="Calibri"/>
        <family val="2"/>
        <scheme val="minor"/>
      </rPr>
      <t>630 Henry Street
Dalton, OH 44618
Phone 800-828-5260 / Fax 330-828-2108</t>
    </r>
  </si>
  <si>
    <t>Lifesongs</t>
  </si>
  <si>
    <t>Castings Crowns</t>
  </si>
  <si>
    <t>Ben Fuller</t>
  </si>
  <si>
    <t>Jesus Music</t>
  </si>
  <si>
    <t>Cain</t>
  </si>
  <si>
    <t>Coat Of Many Colors</t>
  </si>
  <si>
    <t>Brandon Lake</t>
  </si>
  <si>
    <t>Father's Day</t>
  </si>
  <si>
    <t>Kirk Franklin</t>
  </si>
  <si>
    <t>40% - Music</t>
  </si>
  <si>
    <t xml:space="preserve">$250 net shipping qualifies for free freight / between $150 - $250 qualifies for half freight </t>
  </si>
  <si>
    <t>No minimum</t>
  </si>
  <si>
    <t>When an order qualifies for free freight, there is a fuel surcharge of $2.15</t>
  </si>
  <si>
    <t>RA number required. Must be in resalable condition and free from any dealer markings.</t>
  </si>
  <si>
    <r>
      <t xml:space="preserve">Provident Music Group
</t>
    </r>
    <r>
      <rPr>
        <sz val="12"/>
        <color theme="1"/>
        <rFont val="Calibri"/>
        <family val="2"/>
        <scheme val="minor"/>
      </rPr>
      <t>Contact Anchor Distributors to order:
Phone 800-444-4484
customercare@anchordistributors.com</t>
    </r>
  </si>
  <si>
    <t>The Travel Adventure Journal &amp; Activity Book</t>
  </si>
  <si>
    <t>Liz Pitman</t>
  </si>
  <si>
    <t>Where Is The Missing Puzzle Piece?</t>
  </si>
  <si>
    <t>Pete The Puzzle Piece 12" Plushie</t>
  </si>
  <si>
    <r>
      <t xml:space="preserve">Puzzle Piece Productions
</t>
    </r>
    <r>
      <rPr>
        <sz val="12"/>
        <color theme="1"/>
        <rFont val="Calibri"/>
        <family val="2"/>
        <scheme val="minor"/>
      </rPr>
      <t>5557 Bay Meadows Drive
Milton, FL 32583
hello@lizpitman.com</t>
    </r>
  </si>
  <si>
    <t xml:space="preserve">Discount:    </t>
  </si>
  <si>
    <t>Breaking The Shadows</t>
  </si>
  <si>
    <t>Carol Chisolm</t>
  </si>
  <si>
    <t>Secret Letters From God's Heart</t>
  </si>
  <si>
    <t>Melissa Croucher</t>
  </si>
  <si>
    <t>Get Organized God's Way</t>
  </si>
  <si>
    <t>Eileen Koff</t>
  </si>
  <si>
    <t>Depth By Drama</t>
  </si>
  <si>
    <t>Michael Merker</t>
  </si>
  <si>
    <t>Salty</t>
  </si>
  <si>
    <t>Hollylu Jostes</t>
  </si>
  <si>
    <t>Once Upon A Time</t>
  </si>
  <si>
    <t>Sam Blumenthal</t>
  </si>
  <si>
    <t>In The Shadow Of My Inheritance</t>
  </si>
  <si>
    <t>Jeanie Stewart</t>
  </si>
  <si>
    <t>The Messy Narrow Road</t>
  </si>
  <si>
    <t>Vicky Wedel</t>
  </si>
  <si>
    <t>GodPrints</t>
  </si>
  <si>
    <t>Jenny Leavitt</t>
  </si>
  <si>
    <t>Medicine For The Heart</t>
  </si>
  <si>
    <t>Dwain Eckberg</t>
  </si>
  <si>
    <t>From Shattered To Restored</t>
  </si>
  <si>
    <t>Nanette Larson</t>
  </si>
  <si>
    <t>The Best Trophy</t>
  </si>
  <si>
    <t>Jennifer Wilson</t>
  </si>
  <si>
    <t>Everlasting Kingdom</t>
  </si>
  <si>
    <t>Robert Hedenstrom</t>
  </si>
  <si>
    <t>Being The Boss</t>
  </si>
  <si>
    <t>55% discount to retailers</t>
  </si>
  <si>
    <t>Free shipping, no minimums for free shipping</t>
  </si>
  <si>
    <r>
      <t xml:space="preserve">Redemption Press
</t>
    </r>
    <r>
      <rPr>
        <sz val="12"/>
        <color theme="1"/>
        <rFont val="Calibri"/>
        <family val="2"/>
        <scheme val="minor"/>
      </rPr>
      <t>1730 Railroad Street
Enumclaw, WA 98022
Phone 360-266-3488</t>
    </r>
  </si>
  <si>
    <r>
      <t xml:space="preserve">Rooted Chronicles
</t>
    </r>
    <r>
      <rPr>
        <sz val="12"/>
        <color theme="1"/>
        <rFont val="Calibri"/>
        <family val="2"/>
        <scheme val="minor"/>
      </rPr>
      <t>5681 Marne Ave
San Diego, CA 92120
Phone 619-997-4185</t>
    </r>
    <r>
      <rPr>
        <b/>
        <sz val="14"/>
        <color theme="1"/>
        <rFont val="Calibri"/>
        <family val="2"/>
        <scheme val="minor"/>
      </rPr>
      <t xml:space="preserve">
</t>
    </r>
    <r>
      <rPr>
        <sz val="12"/>
        <color theme="1"/>
        <rFont val="Calibri"/>
        <family val="2"/>
        <scheme val="minor"/>
      </rPr>
      <t>team@rootedchronicles.com</t>
    </r>
  </si>
  <si>
    <t>The Story Of Samson</t>
  </si>
  <si>
    <t>Luis Serrano</t>
  </si>
  <si>
    <t>40% off Sale Price</t>
  </si>
  <si>
    <t>084371583317</t>
  </si>
  <si>
    <t>084371583416</t>
  </si>
  <si>
    <t>084371583423</t>
  </si>
  <si>
    <t>084371583461</t>
  </si>
  <si>
    <t xml:space="preserve">Gold Bible Tabs Old &amp; New Testament </t>
  </si>
  <si>
    <t xml:space="preserve">Large Gold Bible Tabs Old &amp; New Testament </t>
  </si>
  <si>
    <t xml:space="preserve">Mini Gold Bible Tabs Old &amp; New Testament </t>
  </si>
  <si>
    <t xml:space="preserve">Rainbow Bible Tabs Old &amp; New Testament </t>
  </si>
  <si>
    <t>Order Minimum:  No minimums</t>
  </si>
  <si>
    <t>Net Pricing</t>
  </si>
  <si>
    <t>$250 Net/Free freight</t>
  </si>
  <si>
    <t xml:space="preserve">Surcharge:  </t>
  </si>
  <si>
    <t>Returns:  
 1.  Returns/Exchanges without pre-approved authorization will not be accepted.
2.  Call, fax, or email for Return Authorization No. before returning goods.  Have your Purchase 
         Order No. or Invoice No. available for faster processing.
3.  Returns/Exchanges must be made within 30 days of ship date. Anything over 30 days will  require   
          special approval.
4.  All authorized Returns/Exchanges (non-factory errors) shall:   a) Be prepaid. 
          b) Be subject to a restocking charge between 15% - 50%, to be determined at time of 
          request based on the circumstances of the order.
5.  Special/Custom products are NON-RETURNABLE.
6.  Authorization No. must be CLEARLY marked on the outside carton or it will not be accepted.</t>
  </si>
  <si>
    <r>
      <t xml:space="preserve">Tabbie
</t>
    </r>
    <r>
      <rPr>
        <sz val="12"/>
        <color theme="1"/>
        <rFont val="Calibri"/>
        <family val="2"/>
        <scheme val="minor"/>
      </rPr>
      <t>1530 Glenlake Avenue
Itasca, IL 60143
Phone 800-822-2437 / Fax 800-553-4696
sales@tabbies.com</t>
    </r>
  </si>
  <si>
    <r>
      <t xml:space="preserve">Terminus Media
</t>
    </r>
    <r>
      <rPr>
        <sz val="12"/>
        <color theme="1"/>
        <rFont val="Calibri"/>
        <family val="2"/>
        <scheme val="minor"/>
      </rPr>
      <t>1063 Coach House Drive
Tucker, GA 30084
Phone 404-664-4973
contact@terminusmedia.com</t>
    </r>
  </si>
  <si>
    <t>DOMINION Fall Of The House Of Saul Vol. 1</t>
  </si>
  <si>
    <t>The $12.50 (plus shipping) is the wholesale price for orders of 20 or more books.</t>
  </si>
  <si>
    <t xml:space="preserve">The $16.00 (plus shipping) is the retailer discount for quantities of less than 20.  </t>
  </si>
  <si>
    <r>
      <t xml:space="preserve">The Good Book Company
</t>
    </r>
    <r>
      <rPr>
        <sz val="12"/>
        <color theme="1"/>
        <rFont val="Calibri"/>
        <family val="2"/>
        <scheme val="minor"/>
      </rPr>
      <t>1805 Sardis Road N, Suite 102
Charlotte, NC 28270
Phone 866-244-2165
Primary distribution through Anchor</t>
    </r>
  </si>
  <si>
    <t>Free Freight</t>
  </si>
  <si>
    <t>God's Big Promises Bible Storybook</t>
  </si>
  <si>
    <t>Carl Laferton</t>
  </si>
  <si>
    <t>God's Big Promises Bible Heroes Sticker And Activity Book</t>
  </si>
  <si>
    <t>God's Big Promises Christmas Sticker And Activity Book</t>
  </si>
  <si>
    <t>God's Big Promises Advent Calendar And Family Devotions</t>
  </si>
  <si>
    <t>What Are Mouths For?</t>
  </si>
  <si>
    <t>Abbey Wedgeworth</t>
  </si>
  <si>
    <t>Psalm 1 Nourishing Face Oil</t>
  </si>
  <si>
    <r>
      <t xml:space="preserve">The Jesus Oil
</t>
    </r>
    <r>
      <rPr>
        <sz val="12"/>
        <color theme="1"/>
        <rFont val="Calibri"/>
        <family val="2"/>
        <scheme val="minor"/>
      </rPr>
      <t>501 3rd Ave, Apt 7D
New York, NY 10016
Phone 646-509-8992
nadia@thejesusoil.com</t>
    </r>
  </si>
  <si>
    <t>$150 for first order</t>
  </si>
  <si>
    <t>Big Feelings Days</t>
  </si>
  <si>
    <t>Aubrey Sampson</t>
  </si>
  <si>
    <t>Finding Grace</t>
  </si>
  <si>
    <t>John Burke</t>
  </si>
  <si>
    <t>Seeing Beautiful Again</t>
  </si>
  <si>
    <t>Click here to order online: https://form.jotform.com/232337837838165</t>
  </si>
  <si>
    <r>
      <t xml:space="preserve">        Tyndale House Publishers - Munce Christmas Catalogs 2023 (</t>
    </r>
    <r>
      <rPr>
        <b/>
        <sz val="20"/>
        <color rgb="FFFF0000"/>
        <rFont val="Calibri"/>
        <family val="2"/>
        <scheme val="minor"/>
      </rPr>
      <t>Valid 10/30/23-12/31/23</t>
    </r>
    <r>
      <rPr>
        <b/>
        <sz val="20"/>
        <color theme="1"/>
        <rFont val="Calibri"/>
        <family val="2"/>
        <scheme val="minor"/>
      </rPr>
      <t xml:space="preserve">)               </t>
    </r>
  </si>
  <si>
    <r>
      <rPr>
        <b/>
        <sz val="14"/>
        <color rgb="FFFF0000"/>
        <rFont val="Calibri"/>
        <family val="2"/>
      </rPr>
      <t xml:space="preserve">Please return your order to your Tyndale Sales Rep. </t>
    </r>
    <r>
      <rPr>
        <b/>
        <sz val="11"/>
        <color indexed="30"/>
        <rFont val="Calibri"/>
        <family val="2"/>
      </rPr>
      <t/>
    </r>
  </si>
  <si>
    <t>City, State</t>
  </si>
  <si>
    <t>Buyer</t>
  </si>
  <si>
    <t>Email</t>
  </si>
  <si>
    <r>
      <t xml:space="preserve">                      </t>
    </r>
    <r>
      <rPr>
        <b/>
        <sz val="10"/>
        <color theme="1"/>
        <rFont val="Calibri"/>
        <family val="2"/>
        <scheme val="minor"/>
      </rPr>
      <t>LL = Leather-Like;  HC = Hardcover; SC = Softcover; LP = Large Print</t>
    </r>
  </si>
  <si>
    <t>QTY</t>
  </si>
  <si>
    <t>Author/Color</t>
  </si>
  <si>
    <t>Regular Retail Price</t>
  </si>
  <si>
    <t>Binding</t>
  </si>
  <si>
    <t>Product Type</t>
  </si>
  <si>
    <t>Sugg. Sale Price</t>
  </si>
  <si>
    <t>Discount Start Date</t>
  </si>
  <si>
    <t>Discount End Date</t>
  </si>
  <si>
    <t>Comment</t>
  </si>
  <si>
    <t>Christmas Sale Catalog (10/30-12/23/23)</t>
  </si>
  <si>
    <t xml:space="preserve">Hardcover </t>
  </si>
  <si>
    <t>Kids</t>
  </si>
  <si>
    <t>3 units@60%</t>
  </si>
  <si>
    <t>Larry Randoph, Jennifer Bleakley</t>
  </si>
  <si>
    <t>Softcover</t>
  </si>
  <si>
    <t>Non-Fiction</t>
  </si>
  <si>
    <t xml:space="preserve">1-2 copies = 50%; 3-5 = 52%; 6+ = 55%.  </t>
  </si>
  <si>
    <t>Imagine the God of Heaven</t>
  </si>
  <si>
    <t>NLT Chronological LASB Second Edition</t>
  </si>
  <si>
    <t>Heritage Oak Brown</t>
  </si>
  <si>
    <t>Leatherlike</t>
  </si>
  <si>
    <t>Bible</t>
  </si>
  <si>
    <t>Palm Forest Teal</t>
  </si>
  <si>
    <t>NLT Courage for Life Study Bible for Men</t>
  </si>
  <si>
    <t>Onyx Lion</t>
  </si>
  <si>
    <t>3 units@65%</t>
  </si>
  <si>
    <t>Rustic Brown Lion</t>
  </si>
  <si>
    <t>NLT Courage for Life Study Bible for Women</t>
  </si>
  <si>
    <t>Brushed Aqua Blue</t>
  </si>
  <si>
    <t>Fierce Pink</t>
  </si>
  <si>
    <t>NLT Student Life Application Filament Enabled</t>
  </si>
  <si>
    <t>Charcoal Gray Striped</t>
  </si>
  <si>
    <t>Also pictured in the Countdown to Christmas catalog</t>
  </si>
  <si>
    <t>Teal Blue Striped</t>
  </si>
  <si>
    <t>NLT Thrive Devotional Bible for Women</t>
  </si>
  <si>
    <t>Cascade Deep Brown</t>
  </si>
  <si>
    <t>Additional titles of your choosing…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</si>
</sst>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quot;$&quot;#,##0.00"/>
    <numFmt numFmtId="165" formatCode="0.0%"/>
    <numFmt numFmtId="166" formatCode="0000000000000"/>
    <numFmt numFmtId="167" formatCode="m/d/yy;@"/>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6"/>
      <color theme="1"/>
      <name val="Calibri"/>
      <family val="2"/>
      <scheme val="minor"/>
    </font>
    <font>
      <b/>
      <sz val="14"/>
      <color theme="1"/>
      <name val="Calibri"/>
      <family val="2"/>
      <scheme val="minor"/>
    </font>
    <font>
      <b/>
      <sz val="18"/>
      <color theme="1"/>
      <name val="Calibri"/>
      <family val="2"/>
      <scheme val="minor"/>
    </font>
    <font>
      <b/>
      <sz val="12"/>
      <color theme="1"/>
      <name val="Calibri"/>
      <family val="2"/>
      <scheme val="minor"/>
    </font>
    <font>
      <sz val="10"/>
      <color theme="1"/>
      <name val="Calibri"/>
      <family val="2"/>
      <scheme val="minor"/>
    </font>
    <font>
      <i/>
      <sz val="11"/>
      <color theme="1"/>
      <name val="Calibri"/>
      <family val="2"/>
      <scheme val="minor"/>
    </font>
    <font>
      <sz val="10"/>
      <color rgb="FFFF0000"/>
      <name val="Calibri"/>
      <family val="2"/>
      <scheme val="minor"/>
    </font>
    <font>
      <sz val="11"/>
      <name val="Calibri"/>
      <family val="2"/>
      <scheme val="minor"/>
    </font>
    <font>
      <sz val="6"/>
      <color theme="1"/>
      <name val="Calibri"/>
      <family val="2"/>
      <scheme val="minor"/>
    </font>
    <font>
      <u/>
      <sz val="11"/>
      <color theme="10"/>
      <name val="Calibri"/>
      <family val="2"/>
      <scheme val="minor"/>
    </font>
    <font>
      <b/>
      <sz val="20"/>
      <color theme="1"/>
      <name val="Calibri"/>
      <family val="2"/>
      <scheme val="minor"/>
    </font>
    <font>
      <b/>
      <sz val="20"/>
      <color rgb="FFFF0000"/>
      <name val="Calibri"/>
      <family val="2"/>
      <scheme val="minor"/>
    </font>
    <font>
      <sz val="18"/>
      <color theme="1"/>
      <name val="Calibri"/>
      <family val="2"/>
      <scheme val="minor"/>
    </font>
    <font>
      <b/>
      <sz val="18"/>
      <color rgb="FFFF0000"/>
      <name val="Calibri"/>
      <family val="2"/>
    </font>
    <font>
      <b/>
      <sz val="14"/>
      <color rgb="FFFF0000"/>
      <name val="Calibri"/>
      <family val="2"/>
    </font>
    <font>
      <b/>
      <sz val="11"/>
      <color indexed="30"/>
      <name val="Calibri"/>
      <family val="2"/>
    </font>
    <font>
      <b/>
      <sz val="9"/>
      <color theme="1"/>
      <name val="Calibri"/>
      <family val="2"/>
      <scheme val="minor"/>
    </font>
    <font>
      <b/>
      <sz val="10"/>
      <color rgb="FFC00000"/>
      <name val="Calibri"/>
      <family val="2"/>
      <scheme val="minor"/>
    </font>
    <font>
      <b/>
      <sz val="10"/>
      <color theme="1"/>
      <name val="Calibri"/>
      <family val="2"/>
      <scheme val="minor"/>
    </font>
    <font>
      <sz val="12"/>
      <name val="Calibri"/>
      <family val="2"/>
    </font>
    <font>
      <sz val="10"/>
      <color rgb="FF000000"/>
      <name val="Calibri"/>
      <family val="2"/>
      <scheme val="minor"/>
    </font>
    <font>
      <u/>
      <sz val="11"/>
      <color theme="10"/>
      <name val="Calibri"/>
      <family val="2"/>
    </font>
    <font>
      <sz val="10"/>
      <color theme="1"/>
      <name val="Calibri"/>
      <family val="2"/>
    </font>
    <font>
      <i/>
      <sz val="10"/>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9" tint="0.39997558519241921"/>
        <bgColor indexed="64"/>
      </patternFill>
    </fill>
  </fills>
  <borders count="3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theme="4" tint="-0.499984740745262"/>
      </bottom>
      <diagonal/>
    </border>
    <border>
      <left/>
      <right/>
      <top style="thin">
        <color indexed="64"/>
      </top>
      <bottom style="medium">
        <color theme="4" tint="-0.499984740745262"/>
      </bottom>
      <diagonal/>
    </border>
    <border>
      <left/>
      <right style="thin">
        <color indexed="64"/>
      </right>
      <top style="thin">
        <color indexed="64"/>
      </top>
      <bottom style="medium">
        <color theme="4"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6">
    <xf numFmtId="0" fontId="0"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cellStyleXfs>
  <cellXfs count="308">
    <xf numFmtId="0" fontId="0" fillId="0" borderId="0" xfId="0"/>
    <xf numFmtId="0" fontId="0" fillId="0" borderId="0" xfId="0" applyAlignment="1">
      <alignment horizontal="center"/>
    </xf>
    <xf numFmtId="0" fontId="0" fillId="0" borderId="7" xfId="0" applyBorder="1"/>
    <xf numFmtId="0" fontId="0" fillId="0" borderId="8" xfId="0" applyBorder="1"/>
    <xf numFmtId="164" fontId="0" fillId="0" borderId="0" xfId="0" applyNumberFormat="1"/>
    <xf numFmtId="0" fontId="0" fillId="0" borderId="10" xfId="0" applyBorder="1"/>
    <xf numFmtId="0" fontId="0" fillId="0" borderId="10" xfId="0" applyBorder="1" applyAlignment="1">
      <alignment horizontal="center"/>
    </xf>
    <xf numFmtId="0" fontId="0" fillId="0" borderId="0" xfId="0" applyAlignment="1">
      <alignment vertical="top"/>
    </xf>
    <xf numFmtId="0" fontId="7" fillId="0" borderId="0" xfId="0" applyFont="1" applyAlignment="1">
      <alignment horizontal="right"/>
    </xf>
    <xf numFmtId="0" fontId="2" fillId="0" borderId="0" xfId="0" applyFont="1" applyAlignment="1">
      <alignment horizontal="center" vertical="center" wrapText="1"/>
    </xf>
    <xf numFmtId="0" fontId="0" fillId="0" borderId="0" xfId="0" applyAlignment="1">
      <alignment vertical="center"/>
    </xf>
    <xf numFmtId="0" fontId="0" fillId="0" borderId="0" xfId="0" applyAlignment="1">
      <alignment horizontal="left" indent="2"/>
    </xf>
    <xf numFmtId="0" fontId="0" fillId="0" borderId="0" xfId="0" applyAlignment="1">
      <alignment horizontal="left" indent="4"/>
    </xf>
    <xf numFmtId="0" fontId="0" fillId="0" borderId="10" xfId="0" applyBorder="1" applyAlignment="1">
      <alignment horizontal="center" vertical="center"/>
    </xf>
    <xf numFmtId="0" fontId="0" fillId="0" borderId="10" xfId="0" applyBorder="1" applyAlignment="1">
      <alignment horizontal="center" vertical="top"/>
    </xf>
    <xf numFmtId="0" fontId="0" fillId="0" borderId="10" xfId="0" applyBorder="1" applyAlignment="1">
      <alignment vertical="top"/>
    </xf>
    <xf numFmtId="164" fontId="0" fillId="0" borderId="10" xfId="0" applyNumberFormat="1" applyBorder="1" applyAlignment="1">
      <alignment horizontal="center" vertical="top"/>
    </xf>
    <xf numFmtId="0" fontId="0" fillId="0" borderId="0" xfId="0" applyAlignment="1">
      <alignment horizontal="center" vertical="top"/>
    </xf>
    <xf numFmtId="0" fontId="0" fillId="0" borderId="0" xfId="0" applyAlignment="1">
      <alignment wrapText="1"/>
    </xf>
    <xf numFmtId="0" fontId="0" fillId="0" borderId="10" xfId="0" applyBorder="1" applyAlignment="1">
      <alignment vertical="top" wrapText="1"/>
    </xf>
    <xf numFmtId="10" fontId="0" fillId="0" borderId="0" xfId="2" applyNumberFormat="1" applyFont="1"/>
    <xf numFmtId="44" fontId="0" fillId="0" borderId="0" xfId="3" applyFont="1"/>
    <xf numFmtId="49" fontId="0" fillId="0" borderId="10" xfId="0" applyNumberFormat="1" applyBorder="1" applyAlignment="1">
      <alignment horizontal="center" vertical="center"/>
    </xf>
    <xf numFmtId="0" fontId="8" fillId="0" borderId="10" xfId="0" applyFont="1" applyBorder="1" applyAlignment="1">
      <alignment horizontal="center" vertical="center"/>
    </xf>
    <xf numFmtId="10" fontId="0" fillId="0" borderId="9" xfId="2" applyNumberFormat="1" applyFont="1" applyBorder="1"/>
    <xf numFmtId="44" fontId="0" fillId="0" borderId="9" xfId="3" applyFont="1" applyBorder="1"/>
    <xf numFmtId="0" fontId="0" fillId="0" borderId="10" xfId="0" applyBorder="1" applyAlignment="1">
      <alignment horizontal="center" wrapText="1"/>
    </xf>
    <xf numFmtId="166" fontId="0" fillId="0" borderId="10" xfId="0" quotePrefix="1" applyNumberFormat="1" applyBorder="1" applyAlignment="1">
      <alignment horizontal="left" wrapText="1"/>
    </xf>
    <xf numFmtId="0" fontId="0" fillId="0" borderId="10" xfId="0" applyBorder="1" applyAlignment="1">
      <alignment wrapText="1"/>
    </xf>
    <xf numFmtId="0" fontId="0" fillId="0" borderId="10" xfId="0" applyBorder="1" applyAlignment="1">
      <alignment horizontal="center" vertical="center" wrapText="1"/>
    </xf>
    <xf numFmtId="43" fontId="12" fillId="0" borderId="10" xfId="3" applyNumberFormat="1" applyFont="1" applyBorder="1" applyAlignment="1">
      <alignment wrapText="1"/>
    </xf>
    <xf numFmtId="44" fontId="0" fillId="0" borderId="10" xfId="3" applyFont="1" applyFill="1" applyBorder="1" applyAlignment="1">
      <alignment horizontal="center"/>
    </xf>
    <xf numFmtId="10" fontId="0" fillId="0" borderId="10" xfId="2" applyNumberFormat="1" applyFont="1" applyBorder="1" applyAlignment="1">
      <alignment wrapText="1"/>
    </xf>
    <xf numFmtId="44" fontId="0" fillId="0" borderId="10" xfId="3" applyFont="1" applyBorder="1"/>
    <xf numFmtId="0" fontId="12" fillId="0" borderId="10" xfId="0" applyFont="1" applyBorder="1" applyAlignment="1">
      <alignment horizontal="center" vertical="center" wrapText="1"/>
    </xf>
    <xf numFmtId="44" fontId="0" fillId="0" borderId="10" xfId="3" applyFont="1" applyBorder="1" applyAlignment="1">
      <alignment wrapText="1"/>
    </xf>
    <xf numFmtId="166" fontId="0" fillId="0" borderId="10" xfId="0" quotePrefix="1" applyNumberFormat="1" applyBorder="1" applyAlignment="1">
      <alignment horizontal="left"/>
    </xf>
    <xf numFmtId="0" fontId="12" fillId="0" borderId="10" xfId="0" applyFont="1" applyBorder="1" applyAlignment="1">
      <alignment wrapText="1"/>
    </xf>
    <xf numFmtId="43" fontId="12" fillId="0" borderId="10" xfId="3" applyNumberFormat="1" applyFont="1" applyBorder="1"/>
    <xf numFmtId="166" fontId="12" fillId="0" borderId="10" xfId="0" quotePrefix="1" applyNumberFormat="1" applyFont="1" applyBorder="1" applyAlignment="1">
      <alignment horizontal="left" wrapText="1"/>
    </xf>
    <xf numFmtId="43" fontId="0" fillId="0" borderId="10" xfId="3" applyNumberFormat="1" applyFont="1" applyBorder="1" applyAlignment="1">
      <alignment wrapText="1"/>
    </xf>
    <xf numFmtId="10" fontId="0" fillId="0" borderId="10" xfId="2" applyNumberFormat="1" applyFont="1" applyBorder="1"/>
    <xf numFmtId="0" fontId="12" fillId="0" borderId="10" xfId="0" applyFont="1" applyBorder="1" applyAlignment="1">
      <alignment horizontal="center" wrapText="1"/>
    </xf>
    <xf numFmtId="44" fontId="12" fillId="0" borderId="10" xfId="3" applyFont="1" applyFill="1" applyBorder="1" applyAlignment="1">
      <alignment horizontal="center"/>
    </xf>
    <xf numFmtId="0" fontId="12" fillId="0" borderId="0" xfId="0" applyFont="1"/>
    <xf numFmtId="10" fontId="12" fillId="0" borderId="10" xfId="2" applyNumberFormat="1" applyFont="1" applyBorder="1"/>
    <xf numFmtId="44" fontId="12" fillId="0" borderId="10" xfId="3" applyFont="1" applyBorder="1"/>
    <xf numFmtId="49" fontId="0" fillId="0" borderId="10" xfId="0" quotePrefix="1" applyNumberFormat="1" applyBorder="1"/>
    <xf numFmtId="43" fontId="12" fillId="0" borderId="10" xfId="0" applyNumberFormat="1" applyFont="1" applyBorder="1"/>
    <xf numFmtId="44" fontId="0" fillId="0" borderId="10" xfId="3" applyFont="1" applyBorder="1" applyAlignment="1">
      <alignment horizontal="center"/>
    </xf>
    <xf numFmtId="0" fontId="3" fillId="0" borderId="10" xfId="0" applyFont="1" applyBorder="1"/>
    <xf numFmtId="0" fontId="10" fillId="0" borderId="15" xfId="0" applyFont="1" applyBorder="1" applyAlignment="1">
      <alignment horizontal="right" vertical="center"/>
    </xf>
    <xf numFmtId="10" fontId="9" fillId="0" borderId="0" xfId="2" applyNumberFormat="1" applyFont="1" applyAlignment="1">
      <alignment horizontal="right" vertical="center"/>
    </xf>
    <xf numFmtId="44" fontId="0" fillId="0" borderId="0" xfId="3" applyFont="1" applyAlignment="1">
      <alignment vertical="center"/>
    </xf>
    <xf numFmtId="10" fontId="2" fillId="4" borderId="12" xfId="2" applyNumberFormat="1" applyFont="1" applyFill="1" applyBorder="1" applyAlignment="1">
      <alignment horizontal="center" vertical="center"/>
    </xf>
    <xf numFmtId="44" fontId="2" fillId="4" borderId="13" xfId="3" applyFont="1" applyFill="1" applyBorder="1" applyAlignment="1">
      <alignment horizontal="center" vertical="center"/>
    </xf>
    <xf numFmtId="44" fontId="2" fillId="4" borderId="14" xfId="3" applyFont="1" applyFill="1" applyBorder="1" applyAlignment="1">
      <alignment horizontal="center" vertical="center"/>
    </xf>
    <xf numFmtId="10" fontId="0" fillId="0" borderId="0" xfId="0" applyNumberFormat="1" applyAlignment="1">
      <alignment horizontal="center"/>
    </xf>
    <xf numFmtId="165" fontId="0" fillId="0" borderId="10" xfId="2" applyNumberFormat="1" applyFont="1" applyFill="1" applyBorder="1" applyAlignment="1">
      <alignment horizontal="center"/>
    </xf>
    <xf numFmtId="165" fontId="12" fillId="0" borderId="10" xfId="2" applyNumberFormat="1" applyFont="1" applyFill="1" applyBorder="1" applyAlignment="1">
      <alignment horizontal="center"/>
    </xf>
    <xf numFmtId="10" fontId="0" fillId="0" borderId="10" xfId="0" applyNumberFormat="1" applyBorder="1" applyAlignment="1">
      <alignment horizontal="center"/>
    </xf>
    <xf numFmtId="0" fontId="2" fillId="0" borderId="10" xfId="0" applyFont="1" applyBorder="1" applyAlignment="1">
      <alignment horizontal="center" vertical="center" wrapText="1"/>
    </xf>
    <xf numFmtId="1" fontId="0" fillId="0" borderId="10" xfId="0" applyNumberFormat="1" applyBorder="1" applyAlignment="1">
      <alignment horizontal="center" vertical="top"/>
    </xf>
    <xf numFmtId="0" fontId="0" fillId="0" borderId="10" xfId="0" applyBorder="1" applyAlignment="1">
      <alignment horizontal="center" vertical="top" wrapText="1"/>
    </xf>
    <xf numFmtId="164" fontId="0" fillId="0" borderId="10" xfId="1" applyNumberFormat="1" applyFont="1" applyBorder="1" applyAlignment="1">
      <alignment horizontal="center" vertical="top"/>
    </xf>
    <xf numFmtId="44" fontId="0" fillId="0" borderId="10" xfId="0" applyNumberFormat="1" applyBorder="1" applyAlignment="1">
      <alignment horizontal="center" vertical="top"/>
    </xf>
    <xf numFmtId="0" fontId="0" fillId="0" borderId="0" xfId="0" applyAlignment="1">
      <alignment horizontal="center" vertical="center"/>
    </xf>
    <xf numFmtId="9" fontId="0" fillId="0" borderId="0" xfId="0" applyNumberFormat="1" applyAlignment="1">
      <alignment horizontal="left"/>
    </xf>
    <xf numFmtId="9" fontId="0" fillId="0" borderId="0" xfId="0" applyNumberFormat="1" applyAlignment="1">
      <alignment horizontal="left" vertical="top" wrapText="1"/>
    </xf>
    <xf numFmtId="9" fontId="0" fillId="0" borderId="0" xfId="0" applyNumberFormat="1" applyAlignment="1">
      <alignment horizontal="left" vertical="top"/>
    </xf>
    <xf numFmtId="0" fontId="0" fillId="0" borderId="0" xfId="0" applyAlignment="1">
      <alignment horizontal="left"/>
    </xf>
    <xf numFmtId="6" fontId="0" fillId="0" borderId="0" xfId="0" applyNumberFormat="1" applyAlignment="1">
      <alignment horizontal="left"/>
    </xf>
    <xf numFmtId="0" fontId="0" fillId="0" borderId="0" xfId="0" applyAlignment="1">
      <alignment vertical="top" wrapText="1"/>
    </xf>
    <xf numFmtId="0" fontId="2" fillId="0" borderId="16" xfId="0" applyFont="1" applyBorder="1" applyAlignment="1">
      <alignment horizontal="left" vertical="center" indent="1"/>
    </xf>
    <xf numFmtId="0" fontId="0" fillId="0" borderId="15" xfId="0" applyBorder="1" applyAlignment="1">
      <alignment vertical="top"/>
    </xf>
    <xf numFmtId="0" fontId="0" fillId="0" borderId="15" xfId="0" applyBorder="1" applyAlignment="1">
      <alignment horizontal="center" vertical="center"/>
    </xf>
    <xf numFmtId="0" fontId="2" fillId="0" borderId="15" xfId="0" applyFont="1" applyBorder="1" applyAlignment="1">
      <alignment horizontal="left" vertical="center" indent="1"/>
    </xf>
    <xf numFmtId="0" fontId="0" fillId="0" borderId="15" xfId="0" applyBorder="1" applyAlignment="1">
      <alignment vertical="center"/>
    </xf>
    <xf numFmtId="0" fontId="0" fillId="0" borderId="17" xfId="0" applyBorder="1" applyAlignment="1">
      <alignment vertical="center"/>
    </xf>
    <xf numFmtId="0" fontId="0" fillId="0" borderId="18" xfId="0" applyBorder="1" applyAlignment="1">
      <alignment horizontal="left" indent="2"/>
    </xf>
    <xf numFmtId="9" fontId="0" fillId="0" borderId="19" xfId="0" applyNumberFormat="1" applyBorder="1" applyAlignment="1">
      <alignment horizontal="left" vertical="top"/>
    </xf>
    <xf numFmtId="0" fontId="0" fillId="0" borderId="18" xfId="0" applyBorder="1"/>
    <xf numFmtId="0" fontId="0" fillId="0" borderId="20" xfId="0" applyBorder="1" applyAlignment="1">
      <alignment horizontal="left" indent="2"/>
    </xf>
    <xf numFmtId="0" fontId="0" fillId="0" borderId="7" xfId="0" applyBorder="1" applyAlignment="1">
      <alignment horizontal="left"/>
    </xf>
    <xf numFmtId="0" fontId="0" fillId="0" borderId="7" xfId="0" applyBorder="1" applyAlignment="1">
      <alignment horizontal="center"/>
    </xf>
    <xf numFmtId="9" fontId="0" fillId="0" borderId="7" xfId="0" applyNumberFormat="1" applyBorder="1" applyAlignment="1">
      <alignment horizontal="left" vertical="top"/>
    </xf>
    <xf numFmtId="9" fontId="0" fillId="0" borderId="21" xfId="0" applyNumberFormat="1" applyBorder="1" applyAlignment="1">
      <alignment horizontal="left" vertical="top"/>
    </xf>
    <xf numFmtId="0" fontId="8" fillId="2" borderId="17" xfId="0" applyFont="1" applyFill="1" applyBorder="1" applyAlignment="1">
      <alignment horizontal="center" vertical="center" wrapText="1"/>
    </xf>
    <xf numFmtId="0" fontId="0" fillId="2" borderId="19" xfId="0" applyFill="1" applyBorder="1"/>
    <xf numFmtId="0" fontId="8" fillId="2" borderId="22" xfId="0" applyFont="1" applyFill="1" applyBorder="1" applyAlignment="1">
      <alignment horizontal="center" vertical="center" wrapText="1"/>
    </xf>
    <xf numFmtId="0" fontId="0" fillId="2" borderId="23" xfId="0" applyFill="1" applyBorder="1"/>
    <xf numFmtId="9" fontId="0" fillId="0" borderId="10" xfId="0" applyNumberFormat="1" applyBorder="1" applyAlignment="1">
      <alignment horizontal="center" vertical="top"/>
    </xf>
    <xf numFmtId="9" fontId="0" fillId="0" borderId="19" xfId="0" applyNumberFormat="1" applyBorder="1" applyAlignment="1">
      <alignment horizontal="left"/>
    </xf>
    <xf numFmtId="0" fontId="0" fillId="0" borderId="19" xfId="0" applyBorder="1"/>
    <xf numFmtId="0" fontId="0" fillId="0" borderId="18" xfId="0" applyBorder="1" applyAlignment="1">
      <alignment horizontal="left" vertical="top" wrapText="1" indent="2"/>
    </xf>
    <xf numFmtId="0" fontId="0" fillId="0" borderId="19" xfId="0" applyBorder="1" applyAlignment="1">
      <alignment horizontal="left" vertical="top" wrapText="1"/>
    </xf>
    <xf numFmtId="0" fontId="0" fillId="0" borderId="20" xfId="0" applyBorder="1" applyAlignment="1">
      <alignment horizontal="left" vertical="top" wrapText="1" indent="2"/>
    </xf>
    <xf numFmtId="0" fontId="0" fillId="0" borderId="21" xfId="0" applyBorder="1" applyAlignment="1">
      <alignment horizontal="left" vertical="top" wrapText="1" indent="2"/>
    </xf>
    <xf numFmtId="9" fontId="0" fillId="0" borderId="0" xfId="0" applyNumberFormat="1"/>
    <xf numFmtId="0" fontId="0" fillId="0" borderId="19" xfId="0" applyBorder="1" applyAlignment="1">
      <alignment wrapText="1"/>
    </xf>
    <xf numFmtId="6" fontId="0" fillId="0" borderId="0" xfId="0" applyNumberFormat="1"/>
    <xf numFmtId="0" fontId="0" fillId="0" borderId="21" xfId="0" applyBorder="1"/>
    <xf numFmtId="0" fontId="0" fillId="0" borderId="10" xfId="0" applyBorder="1" applyAlignment="1">
      <alignment horizontal="left" vertical="top" wrapText="1"/>
    </xf>
    <xf numFmtId="0" fontId="0" fillId="0" borderId="10" xfId="0" applyBorder="1" applyAlignment="1">
      <alignment horizontal="left" vertical="top"/>
    </xf>
    <xf numFmtId="0" fontId="0" fillId="0" borderId="19" xfId="0" applyBorder="1" applyAlignment="1">
      <alignment vertical="top" wrapText="1"/>
    </xf>
    <xf numFmtId="0" fontId="0" fillId="0" borderId="7" xfId="0" applyBorder="1" applyAlignment="1">
      <alignment vertical="top" wrapText="1"/>
    </xf>
    <xf numFmtId="0" fontId="0" fillId="0" borderId="21" xfId="0" applyBorder="1" applyAlignment="1">
      <alignment vertical="top" wrapText="1"/>
    </xf>
    <xf numFmtId="9" fontId="0" fillId="0" borderId="10" xfId="1" applyFont="1" applyBorder="1" applyAlignment="1">
      <alignment horizontal="center" vertical="top"/>
    </xf>
    <xf numFmtId="0" fontId="0" fillId="0" borderId="20" xfId="0" applyBorder="1"/>
    <xf numFmtId="0" fontId="0" fillId="0" borderId="17" xfId="0" applyBorder="1" applyAlignment="1">
      <alignment horizontal="center" vertical="center"/>
    </xf>
    <xf numFmtId="0" fontId="0" fillId="0" borderId="19" xfId="0" applyBorder="1" applyAlignment="1">
      <alignment horizontal="center"/>
    </xf>
    <xf numFmtId="0" fontId="0" fillId="0" borderId="21" xfId="0" applyBorder="1" applyAlignment="1">
      <alignment horizontal="center"/>
    </xf>
    <xf numFmtId="0" fontId="0" fillId="0" borderId="18" xfId="0" applyBorder="1" applyAlignment="1">
      <alignment horizontal="center" vertical="center"/>
    </xf>
    <xf numFmtId="0" fontId="6" fillId="0" borderId="0" xfId="0" applyFont="1" applyAlignment="1">
      <alignment horizontal="left" vertical="center"/>
    </xf>
    <xf numFmtId="164" fontId="0" fillId="0" borderId="0" xfId="0" applyNumberFormat="1" applyAlignment="1">
      <alignment vertical="center"/>
    </xf>
    <xf numFmtId="10" fontId="0" fillId="0" borderId="19" xfId="0" applyNumberFormat="1" applyBorder="1" applyAlignment="1">
      <alignment horizontal="center" vertical="center"/>
    </xf>
    <xf numFmtId="0" fontId="0" fillId="0" borderId="20" xfId="0" applyBorder="1" applyAlignment="1">
      <alignment horizontal="center" vertical="center"/>
    </xf>
    <xf numFmtId="0" fontId="10" fillId="0" borderId="7" xfId="0" applyFont="1" applyBorder="1" applyAlignment="1">
      <alignment horizontal="right" vertical="center"/>
    </xf>
    <xf numFmtId="164" fontId="6" fillId="0" borderId="7" xfId="0" applyNumberFormat="1" applyFont="1" applyBorder="1" applyAlignment="1">
      <alignment horizontal="left" vertical="center"/>
    </xf>
    <xf numFmtId="0" fontId="0" fillId="0" borderId="7" xfId="0" applyBorder="1" applyAlignment="1">
      <alignment horizontal="center" vertical="center"/>
    </xf>
    <xf numFmtId="164" fontId="0" fillId="0" borderId="7" xfId="0" applyNumberFormat="1" applyBorder="1" applyAlignment="1">
      <alignment vertical="center"/>
    </xf>
    <xf numFmtId="10" fontId="0" fillId="0" borderId="21" xfId="0" applyNumberFormat="1" applyBorder="1" applyAlignment="1">
      <alignment horizontal="center" vertical="center"/>
    </xf>
    <xf numFmtId="0" fontId="0" fillId="0" borderId="24" xfId="0" applyBorder="1" applyAlignment="1">
      <alignment horizontal="center"/>
    </xf>
    <xf numFmtId="0" fontId="0" fillId="0" borderId="25" xfId="0" applyBorder="1"/>
    <xf numFmtId="0" fontId="0" fillId="0" borderId="25" xfId="0" applyBorder="1" applyAlignment="1">
      <alignment horizontal="center"/>
    </xf>
    <xf numFmtId="164" fontId="0" fillId="0" borderId="25" xfId="0" applyNumberFormat="1" applyBorder="1"/>
    <xf numFmtId="10" fontId="5" fillId="0" borderId="26" xfId="0" applyNumberFormat="1" applyFont="1" applyBorder="1" applyAlignment="1">
      <alignment horizontal="right" vertical="center"/>
    </xf>
    <xf numFmtId="0" fontId="0" fillId="0" borderId="18" xfId="0" applyBorder="1" applyAlignment="1">
      <alignment horizontal="center"/>
    </xf>
    <xf numFmtId="10" fontId="0" fillId="0" borderId="19" xfId="0" applyNumberFormat="1" applyBorder="1" applyAlignment="1">
      <alignment horizontal="center"/>
    </xf>
    <xf numFmtId="0" fontId="0" fillId="0" borderId="0" xfId="0" applyAlignment="1">
      <alignment horizontal="right"/>
    </xf>
    <xf numFmtId="0" fontId="10" fillId="0" borderId="0" xfId="0" applyFont="1" applyAlignment="1">
      <alignment horizontal="right"/>
    </xf>
    <xf numFmtId="0" fontId="8" fillId="0" borderId="0" xfId="0" applyFont="1" applyAlignment="1">
      <alignment horizontal="center"/>
    </xf>
    <xf numFmtId="0" fontId="2" fillId="4" borderId="27" xfId="0" applyFont="1" applyFill="1" applyBorder="1" applyAlignment="1">
      <alignment horizontal="center" vertical="center"/>
    </xf>
    <xf numFmtId="0" fontId="2" fillId="4" borderId="8" xfId="0" applyFont="1" applyFill="1" applyBorder="1" applyAlignment="1">
      <alignment horizontal="center" vertical="center"/>
    </xf>
    <xf numFmtId="164" fontId="2" fillId="4" borderId="8" xfId="0" applyNumberFormat="1" applyFont="1" applyFill="1" applyBorder="1" applyAlignment="1">
      <alignment horizontal="center" vertical="center"/>
    </xf>
    <xf numFmtId="0" fontId="2" fillId="4" borderId="8" xfId="0" applyFont="1" applyFill="1" applyBorder="1" applyAlignment="1">
      <alignment horizontal="center" vertical="center" wrapText="1"/>
    </xf>
    <xf numFmtId="10" fontId="2" fillId="4" borderId="28" xfId="0" applyNumberFormat="1" applyFont="1" applyFill="1" applyBorder="1" applyAlignment="1">
      <alignment horizontal="center" vertical="center"/>
    </xf>
    <xf numFmtId="165" fontId="0" fillId="0" borderId="18" xfId="0" applyNumberFormat="1" applyBorder="1" applyAlignment="1">
      <alignment horizontal="center"/>
    </xf>
    <xf numFmtId="0" fontId="12" fillId="0" borderId="22" xfId="0" applyFont="1" applyBorder="1" applyAlignment="1">
      <alignment horizontal="center"/>
    </xf>
    <xf numFmtId="1" fontId="12" fillId="0" borderId="22" xfId="0" quotePrefix="1" applyNumberFormat="1" applyFont="1" applyBorder="1" applyAlignment="1">
      <alignment horizontal="left"/>
    </xf>
    <xf numFmtId="0" fontId="12" fillId="0" borderId="22" xfId="0" applyFont="1" applyBorder="1" applyAlignment="1">
      <alignment wrapText="1"/>
    </xf>
    <xf numFmtId="0" fontId="12" fillId="0" borderId="22" xfId="0" applyFont="1" applyBorder="1" applyAlignment="1">
      <alignment horizontal="center" vertical="center" wrapText="1"/>
    </xf>
    <xf numFmtId="43" fontId="12" fillId="0" borderId="22" xfId="3" applyNumberFormat="1" applyFont="1" applyBorder="1"/>
    <xf numFmtId="44" fontId="12" fillId="0" borderId="22" xfId="3" applyFont="1" applyFill="1" applyBorder="1" applyAlignment="1">
      <alignment horizontal="center"/>
    </xf>
    <xf numFmtId="165" fontId="12" fillId="0" borderId="22" xfId="2" applyNumberFormat="1" applyFont="1" applyFill="1" applyBorder="1" applyAlignment="1">
      <alignment horizontal="center"/>
    </xf>
    <xf numFmtId="9" fontId="0" fillId="0" borderId="0" xfId="0" applyNumberFormat="1" applyAlignment="1">
      <alignment horizontal="left" wrapText="1"/>
    </xf>
    <xf numFmtId="9" fontId="0" fillId="0" borderId="19" xfId="0" applyNumberFormat="1" applyBorder="1" applyAlignment="1">
      <alignment horizontal="left" wrapText="1"/>
    </xf>
    <xf numFmtId="0" fontId="0" fillId="0" borderId="18" xfId="0" applyBorder="1" applyAlignment="1">
      <alignment horizontal="left" vertical="top" indent="2"/>
    </xf>
    <xf numFmtId="0" fontId="0" fillId="0" borderId="19" xfId="0" applyBorder="1" applyAlignment="1">
      <alignment horizontal="center" vertical="top"/>
    </xf>
    <xf numFmtId="6" fontId="0" fillId="0" borderId="0" xfId="0" applyNumberFormat="1" applyAlignment="1">
      <alignment horizontal="left" vertical="top"/>
    </xf>
    <xf numFmtId="0" fontId="0" fillId="0" borderId="20" xfId="0" applyBorder="1" applyAlignment="1">
      <alignment horizontal="left" vertical="top" indent="2"/>
    </xf>
    <xf numFmtId="0" fontId="0" fillId="0" borderId="7" xfId="0" applyBorder="1" applyAlignment="1">
      <alignment vertical="top"/>
    </xf>
    <xf numFmtId="0" fontId="0" fillId="0" borderId="21" xfId="0" applyBorder="1" applyAlignment="1">
      <alignment horizontal="center" vertical="top"/>
    </xf>
    <xf numFmtId="0" fontId="0" fillId="0" borderId="18" xfId="0" applyBorder="1" applyAlignment="1">
      <alignment horizontal="left" vertical="top" indent="1"/>
    </xf>
    <xf numFmtId="0" fontId="0" fillId="0" borderId="19" xfId="0" applyBorder="1" applyAlignment="1">
      <alignment vertical="top"/>
    </xf>
    <xf numFmtId="0" fontId="0" fillId="0" borderId="21" xfId="0" applyBorder="1" applyAlignment="1">
      <alignment vertical="top"/>
    </xf>
    <xf numFmtId="0" fontId="14" fillId="0" borderId="7" xfId="4" applyBorder="1" applyAlignment="1">
      <alignment horizontal="left"/>
    </xf>
    <xf numFmtId="0" fontId="14" fillId="0" borderId="20" xfId="4" applyBorder="1" applyAlignment="1"/>
    <xf numFmtId="1" fontId="0" fillId="0" borderId="1" xfId="0" applyNumberFormat="1" applyBorder="1" applyAlignment="1">
      <alignment horizontal="center"/>
    </xf>
    <xf numFmtId="0" fontId="15" fillId="0" borderId="9" xfId="0" applyFont="1" applyBorder="1"/>
    <xf numFmtId="0" fontId="0" fillId="0" borderId="9" xfId="0" applyBorder="1"/>
    <xf numFmtId="0" fontId="0" fillId="0" borderId="9" xfId="0" applyBorder="1" applyAlignment="1">
      <alignment horizontal="center"/>
    </xf>
    <xf numFmtId="164" fontId="0" fillId="0" borderId="9" xfId="0" applyNumberFormat="1" applyBorder="1" applyAlignment="1">
      <alignment horizontal="center"/>
    </xf>
    <xf numFmtId="0" fontId="0" fillId="0" borderId="2" xfId="0" applyBorder="1" applyAlignment="1">
      <alignment wrapText="1"/>
    </xf>
    <xf numFmtId="0" fontId="17" fillId="0" borderId="3" xfId="0" applyFont="1" applyBorder="1" applyAlignment="1">
      <alignment horizontal="center" vertical="center"/>
    </xf>
    <xf numFmtId="0" fontId="7" fillId="5" borderId="0" xfId="0" applyFont="1" applyFill="1" applyAlignment="1">
      <alignment horizontal="left" vertical="center"/>
    </xf>
    <xf numFmtId="1" fontId="18" fillId="5" borderId="0" xfId="0" applyNumberFormat="1" applyFont="1" applyFill="1" applyAlignment="1">
      <alignment horizontal="left" vertical="center"/>
    </xf>
    <xf numFmtId="0" fontId="7" fillId="5" borderId="0" xfId="0" applyFont="1" applyFill="1" applyAlignment="1">
      <alignment horizontal="center" vertical="center"/>
    </xf>
    <xf numFmtId="164" fontId="7" fillId="5" borderId="0" xfId="0" applyNumberFormat="1" applyFont="1" applyFill="1" applyAlignment="1">
      <alignment horizontal="center" vertical="center"/>
    </xf>
    <xf numFmtId="0" fontId="7" fillId="0" borderId="4" xfId="0" applyFont="1" applyBorder="1" applyAlignment="1">
      <alignment horizontal="left" vertical="center" wrapText="1"/>
    </xf>
    <xf numFmtId="0" fontId="0" fillId="5" borderId="0" xfId="0" applyFill="1" applyAlignment="1">
      <alignment vertical="center"/>
    </xf>
    <xf numFmtId="0" fontId="0" fillId="5" borderId="0" xfId="0" applyFill="1" applyAlignment="1">
      <alignment horizontal="center" vertical="center"/>
    </xf>
    <xf numFmtId="164" fontId="0" fillId="5" borderId="0" xfId="0" applyNumberFormat="1" applyFill="1" applyAlignment="1">
      <alignment horizontal="center" vertical="center"/>
    </xf>
    <xf numFmtId="0" fontId="0" fillId="0" borderId="4" xfId="0" applyBorder="1" applyAlignment="1">
      <alignment vertical="center" wrapText="1"/>
    </xf>
    <xf numFmtId="0" fontId="0" fillId="5" borderId="10" xfId="0" applyFill="1" applyBorder="1" applyAlignment="1">
      <alignment vertical="center"/>
    </xf>
    <xf numFmtId="1" fontId="8" fillId="5" borderId="0" xfId="0" applyNumberFormat="1" applyFont="1" applyFill="1" applyAlignment="1">
      <alignment horizontal="left" vertical="center" wrapText="1"/>
    </xf>
    <xf numFmtId="164" fontId="21" fillId="5" borderId="0" xfId="0" applyNumberFormat="1" applyFont="1" applyFill="1" applyAlignment="1">
      <alignment horizontal="center" vertical="center"/>
    </xf>
    <xf numFmtId="164" fontId="0" fillId="0" borderId="0" xfId="0" applyNumberFormat="1" applyAlignment="1">
      <alignment horizontal="center"/>
    </xf>
    <xf numFmtId="1" fontId="0" fillId="5" borderId="3" xfId="0" applyNumberFormat="1" applyFill="1" applyBorder="1" applyAlignment="1">
      <alignment horizontal="center"/>
    </xf>
    <xf numFmtId="0" fontId="2" fillId="5" borderId="0" xfId="0" applyFont="1" applyFill="1" applyAlignment="1">
      <alignment horizontal="right"/>
    </xf>
    <xf numFmtId="0" fontId="0" fillId="5" borderId="10" xfId="0" applyFill="1" applyBorder="1"/>
    <xf numFmtId="0" fontId="0" fillId="5" borderId="0" xfId="0" applyFill="1" applyAlignment="1">
      <alignment horizontal="center"/>
    </xf>
    <xf numFmtId="164" fontId="0" fillId="5" borderId="0" xfId="0" applyNumberFormat="1" applyFill="1" applyAlignment="1">
      <alignment horizontal="center"/>
    </xf>
    <xf numFmtId="0" fontId="0" fillId="0" borderId="4" xfId="0" applyBorder="1" applyAlignment="1">
      <alignment wrapText="1"/>
    </xf>
    <xf numFmtId="0" fontId="22" fillId="5" borderId="0" xfId="0" applyFont="1" applyFill="1" applyAlignment="1">
      <alignment horizontal="center" vertical="center"/>
    </xf>
    <xf numFmtId="1" fontId="0" fillId="5" borderId="5" xfId="0" applyNumberFormat="1" applyFill="1" applyBorder="1" applyAlignment="1">
      <alignment horizontal="center"/>
    </xf>
    <xf numFmtId="0" fontId="2" fillId="5" borderId="29" xfId="0" applyFont="1" applyFill="1" applyBorder="1" applyAlignment="1">
      <alignment horizontal="right"/>
    </xf>
    <xf numFmtId="0" fontId="0" fillId="5" borderId="29" xfId="0" applyFill="1" applyBorder="1" applyAlignment="1">
      <alignment horizontal="center"/>
    </xf>
    <xf numFmtId="164" fontId="0" fillId="5" borderId="29" xfId="0" applyNumberFormat="1" applyFill="1" applyBorder="1" applyAlignment="1">
      <alignment horizontal="center"/>
    </xf>
    <xf numFmtId="0" fontId="23" fillId="5" borderId="29" xfId="0" applyFont="1" applyFill="1" applyBorder="1" applyAlignment="1">
      <alignment horizontal="center"/>
    </xf>
    <xf numFmtId="0" fontId="0" fillId="0" borderId="6" xfId="0" applyBorder="1" applyAlignment="1">
      <alignment wrapText="1"/>
    </xf>
    <xf numFmtId="1" fontId="0" fillId="4" borderId="11" xfId="0" applyNumberFormat="1" applyFill="1" applyBorder="1" applyAlignment="1">
      <alignment horizontal="center" wrapText="1"/>
    </xf>
    <xf numFmtId="0" fontId="2" fillId="4" borderId="11" xfId="0" applyFont="1" applyFill="1" applyBorder="1" applyAlignment="1">
      <alignment horizontal="center" wrapText="1"/>
    </xf>
    <xf numFmtId="164" fontId="2" fillId="6" borderId="11" xfId="0" applyNumberFormat="1" applyFont="1" applyFill="1" applyBorder="1" applyAlignment="1">
      <alignment horizontal="center" wrapText="1"/>
    </xf>
    <xf numFmtId="1" fontId="2" fillId="7" borderId="11" xfId="0" applyNumberFormat="1" applyFont="1" applyFill="1" applyBorder="1" applyAlignment="1">
      <alignment horizontal="center" wrapText="1"/>
    </xf>
    <xf numFmtId="14" fontId="2" fillId="4" borderId="11" xfId="0" applyNumberFormat="1" applyFont="1" applyFill="1" applyBorder="1" applyAlignment="1">
      <alignment horizontal="center" wrapText="1"/>
    </xf>
    <xf numFmtId="164" fontId="2" fillId="8" borderId="11" xfId="0" applyNumberFormat="1" applyFont="1" applyFill="1" applyBorder="1" applyAlignment="1">
      <alignment horizontal="center" wrapText="1"/>
    </xf>
    <xf numFmtId="164" fontId="2" fillId="9" borderId="20" xfId="0" applyNumberFormat="1" applyFont="1" applyFill="1" applyBorder="1" applyAlignment="1">
      <alignment horizontal="center" wrapText="1"/>
    </xf>
    <xf numFmtId="1" fontId="0" fillId="9" borderId="11" xfId="0" applyNumberFormat="1" applyFill="1" applyBorder="1" applyAlignment="1">
      <alignment horizontal="center" wrapText="1"/>
    </xf>
    <xf numFmtId="0" fontId="2" fillId="9" borderId="11" xfId="0" applyFont="1" applyFill="1" applyBorder="1" applyAlignment="1">
      <alignment horizontal="center" wrapText="1"/>
    </xf>
    <xf numFmtId="0" fontId="8" fillId="9" borderId="11" xfId="0" applyFont="1" applyFill="1" applyBorder="1" applyAlignment="1">
      <alignment horizontal="center" wrapText="1"/>
    </xf>
    <xf numFmtId="164" fontId="2" fillId="9" borderId="11" xfId="0" applyNumberFormat="1" applyFont="1" applyFill="1" applyBorder="1" applyAlignment="1">
      <alignment horizontal="center" wrapText="1"/>
    </xf>
    <xf numFmtId="0" fontId="2" fillId="9" borderId="23" xfId="0" applyFont="1" applyFill="1" applyBorder="1" applyAlignment="1">
      <alignment horizontal="center" wrapText="1"/>
    </xf>
    <xf numFmtId="1" fontId="2" fillId="9" borderId="11" xfId="0" applyNumberFormat="1" applyFont="1" applyFill="1" applyBorder="1" applyAlignment="1">
      <alignment horizontal="center" wrapText="1"/>
    </xf>
    <xf numFmtId="14" fontId="2" fillId="9" borderId="11" xfId="0" applyNumberFormat="1" applyFont="1" applyFill="1" applyBorder="1" applyAlignment="1">
      <alignment horizontal="center" wrapText="1"/>
    </xf>
    <xf numFmtId="1" fontId="0" fillId="0" borderId="10" xfId="0" applyNumberFormat="1" applyBorder="1" applyAlignment="1">
      <alignment horizontal="center"/>
    </xf>
    <xf numFmtId="0" fontId="0" fillId="0" borderId="10" xfId="0" applyBorder="1" applyAlignment="1">
      <alignment horizontal="left" wrapText="1"/>
    </xf>
    <xf numFmtId="164" fontId="0" fillId="0" borderId="10" xfId="0" applyNumberFormat="1" applyBorder="1" applyAlignment="1">
      <alignment horizontal="center"/>
    </xf>
    <xf numFmtId="0" fontId="0" fillId="0" borderId="22" xfId="0" applyBorder="1" applyAlignment="1">
      <alignment horizontal="center"/>
    </xf>
    <xf numFmtId="9" fontId="0" fillId="0" borderId="10" xfId="0" applyNumberFormat="1" applyBorder="1" applyAlignment="1">
      <alignment horizontal="center" wrapText="1"/>
    </xf>
    <xf numFmtId="9" fontId="24" fillId="0" borderId="10" xfId="0" applyNumberFormat="1" applyFont="1" applyBorder="1" applyAlignment="1">
      <alignment horizontal="center" wrapText="1"/>
    </xf>
    <xf numFmtId="167" fontId="12" fillId="0" borderId="10" xfId="0" applyNumberFormat="1" applyFont="1" applyBorder="1" applyAlignment="1">
      <alignment horizontal="center" vertical="center"/>
    </xf>
    <xf numFmtId="14" fontId="0" fillId="0" borderId="10" xfId="0" applyNumberFormat="1" applyBorder="1"/>
    <xf numFmtId="0" fontId="12" fillId="0" borderId="10" xfId="0" applyFont="1" applyBorder="1" applyAlignment="1">
      <alignment horizontal="left" vertical="center" wrapText="1"/>
    </xf>
    <xf numFmtId="0" fontId="25" fillId="0" borderId="10" xfId="0" applyFont="1" applyBorder="1" applyAlignment="1">
      <alignment wrapText="1"/>
    </xf>
    <xf numFmtId="9" fontId="0" fillId="0" borderId="10" xfId="0" applyNumberFormat="1" applyBorder="1" applyAlignment="1">
      <alignment wrapText="1"/>
    </xf>
    <xf numFmtId="0" fontId="9" fillId="0" borderId="10" xfId="0" applyFont="1" applyBorder="1" applyAlignment="1">
      <alignment wrapText="1"/>
    </xf>
    <xf numFmtId="0" fontId="27" fillId="0" borderId="10" xfId="5" applyNumberFormat="1" applyFont="1" applyFill="1" applyBorder="1" applyAlignment="1">
      <alignment horizontal="left" wrapText="1"/>
    </xf>
    <xf numFmtId="2" fontId="0" fillId="0" borderId="10" xfId="0" applyNumberFormat="1" applyBorder="1" applyAlignment="1">
      <alignment horizontal="center"/>
    </xf>
    <xf numFmtId="9" fontId="0" fillId="0" borderId="10" xfId="0" applyNumberFormat="1" applyBorder="1" applyAlignment="1">
      <alignment horizontal="left" wrapText="1"/>
    </xf>
    <xf numFmtId="14" fontId="0" fillId="0" borderId="11" xfId="0" applyNumberFormat="1" applyBorder="1" applyAlignment="1">
      <alignment horizontal="center"/>
    </xf>
    <xf numFmtId="0" fontId="0" fillId="0" borderId="10" xfId="0" applyBorder="1" applyAlignment="1">
      <alignment horizontal="left"/>
    </xf>
    <xf numFmtId="9" fontId="0" fillId="0" borderId="10" xfId="0" applyNumberFormat="1" applyBorder="1" applyAlignment="1">
      <alignment horizontal="center"/>
    </xf>
    <xf numFmtId="14" fontId="0" fillId="0" borderId="10" xfId="0" applyNumberFormat="1" applyBorder="1" applyAlignment="1">
      <alignment horizontal="center"/>
    </xf>
    <xf numFmtId="1" fontId="0" fillId="10" borderId="10" xfId="0" applyNumberFormat="1" applyFill="1" applyBorder="1" applyAlignment="1">
      <alignment horizontal="center"/>
    </xf>
    <xf numFmtId="0" fontId="0" fillId="10" borderId="10" xfId="0" applyFill="1" applyBorder="1"/>
    <xf numFmtId="0" fontId="2" fillId="10" borderId="10" xfId="0" applyFont="1" applyFill="1" applyBorder="1" applyAlignment="1">
      <alignment horizontal="left"/>
    </xf>
    <xf numFmtId="0" fontId="0" fillId="10" borderId="10" xfId="0" applyFill="1" applyBorder="1" applyAlignment="1">
      <alignment horizontal="center"/>
    </xf>
    <xf numFmtId="164" fontId="0" fillId="10" borderId="10" xfId="0" applyNumberFormat="1" applyFill="1" applyBorder="1" applyAlignment="1">
      <alignment horizontal="center"/>
    </xf>
    <xf numFmtId="164" fontId="0" fillId="10" borderId="10" xfId="0" applyNumberFormat="1" applyFill="1" applyBorder="1" applyAlignment="1">
      <alignment horizontal="center" wrapText="1"/>
    </xf>
    <xf numFmtId="0" fontId="0" fillId="10" borderId="10" xfId="0" applyFill="1" applyBorder="1" applyAlignment="1">
      <alignment horizontal="center" wrapText="1"/>
    </xf>
    <xf numFmtId="0" fontId="0" fillId="10" borderId="27" xfId="0" applyFill="1" applyBorder="1" applyAlignment="1">
      <alignment wrapText="1"/>
    </xf>
    <xf numFmtId="1" fontId="0" fillId="0" borderId="27" xfId="0" applyNumberFormat="1" applyBorder="1" applyAlignment="1">
      <alignment horizont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1" fontId="6" fillId="2" borderId="23" xfId="1" applyNumberFormat="1" applyFont="1" applyFill="1" applyBorder="1" applyAlignment="1" applyProtection="1">
      <alignment horizontal="center" vertical="center"/>
    </xf>
    <xf numFmtId="1" fontId="6" fillId="2" borderId="11" xfId="1" applyNumberFormat="1" applyFont="1" applyFill="1" applyBorder="1" applyAlignment="1" applyProtection="1">
      <alignment horizontal="center" vertical="center"/>
    </xf>
    <xf numFmtId="164" fontId="6" fillId="2" borderId="23" xfId="0" applyNumberFormat="1" applyFont="1" applyFill="1" applyBorder="1" applyAlignment="1">
      <alignment horizontal="center" vertical="center"/>
    </xf>
    <xf numFmtId="164" fontId="6" fillId="2" borderId="11" xfId="0" applyNumberFormat="1" applyFont="1" applyFill="1" applyBorder="1" applyAlignment="1">
      <alignment horizontal="center" vertical="center"/>
    </xf>
    <xf numFmtId="0" fontId="0" fillId="0" borderId="0" xfId="0" applyAlignment="1">
      <alignment vertical="top" wrapText="1"/>
    </xf>
    <xf numFmtId="0" fontId="0" fillId="0" borderId="19" xfId="0" applyBorder="1" applyAlignment="1">
      <alignment vertical="top" wrapText="1"/>
    </xf>
    <xf numFmtId="0" fontId="0" fillId="0" borderId="18" xfId="0" applyBorder="1" applyAlignment="1">
      <alignment horizontal="left" vertical="top" wrapText="1" indent="1"/>
    </xf>
    <xf numFmtId="0" fontId="0" fillId="0" borderId="0" xfId="0" applyAlignment="1">
      <alignment horizontal="left" vertical="top" wrapText="1" indent="1"/>
    </xf>
    <xf numFmtId="0" fontId="0" fillId="0" borderId="19" xfId="0" applyBorder="1" applyAlignment="1">
      <alignment horizontal="left" vertical="top" wrapText="1" indent="1"/>
    </xf>
    <xf numFmtId="0" fontId="0" fillId="0" borderId="18" xfId="0" applyBorder="1" applyAlignment="1">
      <alignment horizontal="left" wrapText="1" indent="2"/>
    </xf>
    <xf numFmtId="0" fontId="0" fillId="0" borderId="0" xfId="0" applyAlignment="1">
      <alignment horizontal="left" wrapText="1" indent="2"/>
    </xf>
    <xf numFmtId="0" fontId="0" fillId="0" borderId="19" xfId="0" applyBorder="1" applyAlignment="1">
      <alignment horizontal="left" wrapText="1" indent="2"/>
    </xf>
    <xf numFmtId="0" fontId="0" fillId="0" borderId="18" xfId="0" applyBorder="1" applyAlignment="1">
      <alignment vertical="top" wrapText="1"/>
    </xf>
    <xf numFmtId="0" fontId="0" fillId="0" borderId="20" xfId="0" applyBorder="1" applyAlignment="1">
      <alignment vertical="top" wrapText="1"/>
    </xf>
    <xf numFmtId="0" fontId="0" fillId="0" borderId="7" xfId="0" applyBorder="1" applyAlignment="1">
      <alignment vertical="top" wrapText="1"/>
    </xf>
    <xf numFmtId="0" fontId="0" fillId="0" borderId="21" xfId="0" applyBorder="1" applyAlignment="1">
      <alignment vertical="top" wrapText="1"/>
    </xf>
    <xf numFmtId="0" fontId="0" fillId="0" borderId="18" xfId="0" applyBorder="1" applyAlignment="1">
      <alignment wrapText="1"/>
    </xf>
    <xf numFmtId="0" fontId="0" fillId="0" borderId="0" xfId="0" applyAlignment="1">
      <alignment wrapText="1"/>
    </xf>
    <xf numFmtId="0" fontId="0" fillId="0" borderId="19" xfId="0" applyBorder="1" applyAlignment="1">
      <alignment wrapText="1"/>
    </xf>
    <xf numFmtId="9" fontId="0" fillId="0" borderId="0" xfId="0" applyNumberFormat="1" applyAlignment="1">
      <alignment horizontal="left" wrapText="1"/>
    </xf>
    <xf numFmtId="9" fontId="0" fillId="0" borderId="19" xfId="0" applyNumberFormat="1" applyBorder="1" applyAlignment="1">
      <alignment horizontal="left" wrapText="1"/>
    </xf>
    <xf numFmtId="9" fontId="0" fillId="0" borderId="0" xfId="0" applyNumberFormat="1" applyAlignment="1">
      <alignment horizontal="left"/>
    </xf>
    <xf numFmtId="9" fontId="0" fillId="0" borderId="19" xfId="0" applyNumberFormat="1" applyBorder="1" applyAlignment="1">
      <alignment horizontal="left"/>
    </xf>
    <xf numFmtId="1" fontId="7" fillId="3" borderId="10" xfId="0" applyNumberFormat="1" applyFont="1" applyFill="1" applyBorder="1" applyAlignment="1">
      <alignment horizontal="center" vertical="center"/>
    </xf>
    <xf numFmtId="0" fontId="8" fillId="0" borderId="27" xfId="0" applyFont="1" applyBorder="1" applyAlignment="1">
      <alignment horizontal="center"/>
    </xf>
    <xf numFmtId="0" fontId="8" fillId="0" borderId="8" xfId="0" applyFont="1" applyBorder="1" applyAlignment="1">
      <alignment horizontal="center"/>
    </xf>
    <xf numFmtId="0" fontId="8" fillId="0" borderId="28" xfId="0" applyFont="1" applyBorder="1" applyAlignment="1">
      <alignment horizontal="center"/>
    </xf>
    <xf numFmtId="0" fontId="11" fillId="0" borderId="18" xfId="0" applyFont="1" applyBorder="1" applyAlignment="1">
      <alignment horizontal="center" vertical="center" wrapText="1"/>
    </xf>
    <xf numFmtId="0" fontId="11" fillId="0" borderId="0" xfId="0" applyFont="1" applyAlignment="1">
      <alignment horizontal="center" vertical="center" wrapText="1"/>
    </xf>
    <xf numFmtId="0" fontId="11" fillId="0" borderId="19" xfId="0" applyFont="1" applyBorder="1" applyAlignment="1">
      <alignment horizontal="center" vertical="center" wrapText="1"/>
    </xf>
    <xf numFmtId="14" fontId="0" fillId="0" borderId="10" xfId="0" applyNumberFormat="1" applyBorder="1" applyAlignment="1">
      <alignment horizontal="center" vertical="center"/>
    </xf>
    <xf numFmtId="14" fontId="0" fillId="3" borderId="10" xfId="0" applyNumberFormat="1" applyFill="1" applyBorder="1" applyAlignment="1">
      <alignment horizontal="center" vertical="center"/>
    </xf>
    <xf numFmtId="164" fontId="0" fillId="0" borderId="10" xfId="0" applyNumberFormat="1" applyBorder="1" applyAlignment="1">
      <alignment horizontal="center" vertical="center"/>
    </xf>
    <xf numFmtId="9" fontId="0" fillId="0" borderId="18" xfId="0" applyNumberFormat="1" applyBorder="1" applyAlignment="1">
      <alignment horizontal="left" vertical="top" wrapText="1" indent="1"/>
    </xf>
    <xf numFmtId="9" fontId="0" fillId="0" borderId="0" xfId="0" applyNumberFormat="1" applyAlignment="1">
      <alignment horizontal="left" vertical="top" indent="1"/>
    </xf>
    <xf numFmtId="9" fontId="0" fillId="0" borderId="19" xfId="0" applyNumberFormat="1" applyBorder="1" applyAlignment="1">
      <alignment horizontal="left" vertical="top" indent="1"/>
    </xf>
    <xf numFmtId="9" fontId="0" fillId="0" borderId="18" xfId="0" applyNumberFormat="1" applyBorder="1" applyAlignment="1">
      <alignment horizontal="left" vertical="top" indent="1"/>
    </xf>
    <xf numFmtId="9" fontId="0" fillId="0" borderId="20" xfId="0" applyNumberFormat="1" applyBorder="1" applyAlignment="1">
      <alignment horizontal="left" vertical="top" indent="1"/>
    </xf>
    <xf numFmtId="9" fontId="0" fillId="0" borderId="7" xfId="0" applyNumberFormat="1" applyBorder="1" applyAlignment="1">
      <alignment horizontal="left" vertical="top" indent="1"/>
    </xf>
    <xf numFmtId="9" fontId="0" fillId="0" borderId="21" xfId="0" applyNumberFormat="1" applyBorder="1" applyAlignment="1">
      <alignment horizontal="left" vertical="top" indent="1"/>
    </xf>
    <xf numFmtId="0" fontId="9" fillId="0" borderId="0" xfId="0" applyFont="1" applyAlignment="1">
      <alignment vertical="top" wrapText="1"/>
    </xf>
    <xf numFmtId="0" fontId="9" fillId="0" borderId="0" xfId="0" applyFont="1" applyAlignment="1">
      <alignment vertical="top"/>
    </xf>
    <xf numFmtId="0" fontId="9" fillId="0" borderId="19" xfId="0" applyFont="1" applyBorder="1" applyAlignment="1">
      <alignment vertical="top"/>
    </xf>
    <xf numFmtId="0" fontId="9" fillId="0" borderId="7" xfId="0" applyFont="1" applyBorder="1" applyAlignment="1">
      <alignment vertical="top"/>
    </xf>
    <xf numFmtId="0" fontId="9" fillId="0" borderId="21" xfId="0" applyFont="1" applyBorder="1" applyAlignment="1">
      <alignment vertical="top"/>
    </xf>
    <xf numFmtId="0" fontId="9" fillId="0" borderId="19" xfId="0" applyFont="1" applyBorder="1" applyAlignment="1">
      <alignment vertical="top" wrapText="1"/>
    </xf>
    <xf numFmtId="0" fontId="9" fillId="0" borderId="7" xfId="0" applyFont="1" applyBorder="1" applyAlignment="1">
      <alignment vertical="top" wrapText="1"/>
    </xf>
    <xf numFmtId="0" fontId="9" fillId="0" borderId="21" xfId="0" applyFont="1" applyBorder="1" applyAlignment="1">
      <alignment vertical="top" wrapText="1"/>
    </xf>
    <xf numFmtId="0" fontId="0" fillId="0" borderId="18" xfId="0" applyBorder="1" applyAlignment="1">
      <alignment horizontal="left" vertical="top" wrapText="1" indent="2"/>
    </xf>
    <xf numFmtId="0" fontId="0" fillId="0" borderId="0" xfId="0" applyAlignment="1">
      <alignment horizontal="left" vertical="top" wrapText="1" indent="2"/>
    </xf>
    <xf numFmtId="0" fontId="0" fillId="0" borderId="20" xfId="0" applyBorder="1" applyAlignment="1">
      <alignment horizontal="left" vertical="top" wrapText="1" indent="2"/>
    </xf>
    <xf numFmtId="0" fontId="0" fillId="0" borderId="7" xfId="0" applyBorder="1" applyAlignment="1">
      <alignment horizontal="left" vertical="top" wrapText="1" indent="2"/>
    </xf>
    <xf numFmtId="0" fontId="13" fillId="0" borderId="16" xfId="0" applyFont="1" applyBorder="1" applyAlignment="1">
      <alignment horizontal="left" vertical="center" wrapText="1" indent="1"/>
    </xf>
    <xf numFmtId="0" fontId="13" fillId="0" borderId="15" xfId="0" applyFont="1" applyBorder="1" applyAlignment="1">
      <alignment horizontal="left" vertical="center" wrapText="1" indent="1"/>
    </xf>
    <xf numFmtId="0" fontId="13" fillId="0" borderId="17" xfId="0" applyFont="1" applyBorder="1" applyAlignment="1">
      <alignment horizontal="left" vertical="center" wrapText="1" indent="1"/>
    </xf>
    <xf numFmtId="0" fontId="13" fillId="0" borderId="18" xfId="0" applyFont="1" applyBorder="1" applyAlignment="1">
      <alignment horizontal="left" vertical="center" wrapText="1" indent="1"/>
    </xf>
    <xf numFmtId="0" fontId="13" fillId="0" borderId="0" xfId="0" applyFont="1" applyAlignment="1">
      <alignment horizontal="left" vertical="center" wrapText="1" indent="1"/>
    </xf>
    <xf numFmtId="0" fontId="13" fillId="0" borderId="19" xfId="0" applyFont="1" applyBorder="1" applyAlignment="1">
      <alignment horizontal="left" vertical="center" wrapText="1" indent="1"/>
    </xf>
    <xf numFmtId="0" fontId="13" fillId="0" borderId="20" xfId="0" applyFont="1" applyBorder="1" applyAlignment="1">
      <alignment horizontal="left" vertical="center" wrapText="1" indent="1"/>
    </xf>
    <xf numFmtId="0" fontId="13" fillId="0" borderId="7" xfId="0" applyFont="1" applyBorder="1" applyAlignment="1">
      <alignment horizontal="left" vertical="center" wrapText="1" indent="1"/>
    </xf>
    <xf numFmtId="0" fontId="13" fillId="0" borderId="21" xfId="0" applyFont="1" applyBorder="1" applyAlignment="1">
      <alignment horizontal="left" vertical="center" wrapText="1" indent="1"/>
    </xf>
    <xf numFmtId="164" fontId="6" fillId="2" borderId="19" xfId="0" applyNumberFormat="1" applyFont="1" applyFill="1" applyBorder="1" applyAlignment="1">
      <alignment horizontal="center" vertical="center"/>
    </xf>
    <xf numFmtId="164" fontId="6" fillId="2" borderId="21" xfId="0" applyNumberFormat="1" applyFont="1" applyFill="1" applyBorder="1" applyAlignment="1">
      <alignment horizontal="center" vertical="center"/>
    </xf>
    <xf numFmtId="0" fontId="28" fillId="0" borderId="22" xfId="0" applyFont="1" applyBorder="1" applyAlignment="1">
      <alignment horizontal="center" vertical="center" wrapText="1"/>
    </xf>
    <xf numFmtId="0" fontId="28" fillId="0" borderId="11" xfId="0" applyFont="1" applyBorder="1" applyAlignment="1">
      <alignment horizontal="center" vertical="center" wrapText="1"/>
    </xf>
    <xf numFmtId="1" fontId="0" fillId="5" borderId="3" xfId="0" applyNumberFormat="1" applyFill="1" applyBorder="1" applyAlignment="1">
      <alignment vertical="center"/>
    </xf>
    <xf numFmtId="0" fontId="0" fillId="5" borderId="0" xfId="0" applyFill="1" applyAlignment="1">
      <alignment vertical="center"/>
    </xf>
    <xf numFmtId="1" fontId="8" fillId="5" borderId="3" xfId="0" applyNumberFormat="1" applyFont="1" applyFill="1" applyBorder="1" applyAlignment="1">
      <alignment horizontal="right" vertical="center"/>
    </xf>
    <xf numFmtId="0" fontId="8" fillId="5" borderId="0" xfId="0" applyFont="1" applyFill="1" applyAlignment="1">
      <alignment horizontal="right" vertical="center"/>
    </xf>
  </cellXfs>
  <cellStyles count="6">
    <cellStyle name="Currency 2" xfId="3" xr:uid="{F6C3EE29-008F-4AAB-B316-D1F217A5BA85}"/>
    <cellStyle name="Hyperlink" xfId="4" builtinId="8"/>
    <cellStyle name="Hyperlink 2" xfId="5" xr:uid="{3960C80F-D485-4EB4-A646-BD10428DC970}"/>
    <cellStyle name="Normal" xfId="0" builtinId="0"/>
    <cellStyle name="Percent" xfId="1" builtinId="5"/>
    <cellStyle name="Percent 2" xfId="2" xr:uid="{0592DC13-6FB0-402A-A06C-3722BF7096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2" Type="http://schemas.openxmlformats.org/officeDocument/2006/relationships/image" Target="cid:image001.jpg@01D4ADB2.BA667DD0" TargetMode="External"/><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916765</xdr:colOff>
      <xdr:row>0</xdr:row>
      <xdr:rowOff>0</xdr:rowOff>
    </xdr:from>
    <xdr:to>
      <xdr:col>5</xdr:col>
      <xdr:colOff>461562</xdr:colOff>
      <xdr:row>1</xdr:row>
      <xdr:rowOff>105896</xdr:rowOff>
    </xdr:to>
    <xdr:pic>
      <xdr:nvPicPr>
        <xdr:cNvPr id="3" name="Picture 2">
          <a:extLst>
            <a:ext uri="{FF2B5EF4-FFF2-40B4-BE49-F238E27FC236}">
              <a16:creationId xmlns:a16="http://schemas.microsoft.com/office/drawing/2014/main" id="{EC91DA65-5D36-274E-50C3-755238C293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0783" y="0"/>
          <a:ext cx="1313725" cy="3525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908260</xdr:colOff>
      <xdr:row>0</xdr:row>
      <xdr:rowOff>0</xdr:rowOff>
    </xdr:from>
    <xdr:to>
      <xdr:col>5</xdr:col>
      <xdr:colOff>521091</xdr:colOff>
      <xdr:row>1</xdr:row>
      <xdr:rowOff>105896</xdr:rowOff>
    </xdr:to>
    <xdr:pic>
      <xdr:nvPicPr>
        <xdr:cNvPr id="2" name="Picture 1">
          <a:extLst>
            <a:ext uri="{FF2B5EF4-FFF2-40B4-BE49-F238E27FC236}">
              <a16:creationId xmlns:a16="http://schemas.microsoft.com/office/drawing/2014/main" id="{E18A8A78-6906-4DEE-AB30-D216F85E10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9710" y="0"/>
          <a:ext cx="1308281" cy="35354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916765</xdr:colOff>
      <xdr:row>0</xdr:row>
      <xdr:rowOff>0</xdr:rowOff>
    </xdr:from>
    <xdr:to>
      <xdr:col>5</xdr:col>
      <xdr:colOff>529597</xdr:colOff>
      <xdr:row>1</xdr:row>
      <xdr:rowOff>105896</xdr:rowOff>
    </xdr:to>
    <xdr:pic>
      <xdr:nvPicPr>
        <xdr:cNvPr id="2" name="Picture 1">
          <a:extLst>
            <a:ext uri="{FF2B5EF4-FFF2-40B4-BE49-F238E27FC236}">
              <a16:creationId xmlns:a16="http://schemas.microsoft.com/office/drawing/2014/main" id="{90C7A5ED-1671-458B-B8B1-0A1E237C20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4865" y="0"/>
          <a:ext cx="1308282" cy="35354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908260</xdr:colOff>
      <xdr:row>0</xdr:row>
      <xdr:rowOff>0</xdr:rowOff>
    </xdr:from>
    <xdr:to>
      <xdr:col>5</xdr:col>
      <xdr:colOff>521091</xdr:colOff>
      <xdr:row>1</xdr:row>
      <xdr:rowOff>105896</xdr:rowOff>
    </xdr:to>
    <xdr:pic>
      <xdr:nvPicPr>
        <xdr:cNvPr id="2" name="Picture 1">
          <a:extLst>
            <a:ext uri="{FF2B5EF4-FFF2-40B4-BE49-F238E27FC236}">
              <a16:creationId xmlns:a16="http://schemas.microsoft.com/office/drawing/2014/main" id="{040491FD-5A30-4A79-95C7-DFD2D6351B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9710" y="0"/>
          <a:ext cx="1308281" cy="35354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908260</xdr:colOff>
      <xdr:row>0</xdr:row>
      <xdr:rowOff>0</xdr:rowOff>
    </xdr:from>
    <xdr:to>
      <xdr:col>5</xdr:col>
      <xdr:colOff>521091</xdr:colOff>
      <xdr:row>1</xdr:row>
      <xdr:rowOff>105896</xdr:rowOff>
    </xdr:to>
    <xdr:pic>
      <xdr:nvPicPr>
        <xdr:cNvPr id="2" name="Picture 1">
          <a:extLst>
            <a:ext uri="{FF2B5EF4-FFF2-40B4-BE49-F238E27FC236}">
              <a16:creationId xmlns:a16="http://schemas.microsoft.com/office/drawing/2014/main" id="{3C9B4FD6-77D1-4668-855F-2A02375380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9710" y="0"/>
          <a:ext cx="1308281" cy="35354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908260</xdr:colOff>
      <xdr:row>0</xdr:row>
      <xdr:rowOff>0</xdr:rowOff>
    </xdr:from>
    <xdr:to>
      <xdr:col>5</xdr:col>
      <xdr:colOff>521091</xdr:colOff>
      <xdr:row>1</xdr:row>
      <xdr:rowOff>105896</xdr:rowOff>
    </xdr:to>
    <xdr:pic>
      <xdr:nvPicPr>
        <xdr:cNvPr id="2" name="Picture 1">
          <a:extLst>
            <a:ext uri="{FF2B5EF4-FFF2-40B4-BE49-F238E27FC236}">
              <a16:creationId xmlns:a16="http://schemas.microsoft.com/office/drawing/2014/main" id="{73B63CC7-3BD0-49B3-BEA7-13BAB1A2B5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9710" y="0"/>
          <a:ext cx="1308281" cy="35354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908260</xdr:colOff>
      <xdr:row>0</xdr:row>
      <xdr:rowOff>0</xdr:rowOff>
    </xdr:from>
    <xdr:to>
      <xdr:col>5</xdr:col>
      <xdr:colOff>521091</xdr:colOff>
      <xdr:row>1</xdr:row>
      <xdr:rowOff>105896</xdr:rowOff>
    </xdr:to>
    <xdr:pic>
      <xdr:nvPicPr>
        <xdr:cNvPr id="2" name="Picture 1">
          <a:extLst>
            <a:ext uri="{FF2B5EF4-FFF2-40B4-BE49-F238E27FC236}">
              <a16:creationId xmlns:a16="http://schemas.microsoft.com/office/drawing/2014/main" id="{6ADE3879-63D8-41AD-AAD5-537F8C1F34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9710" y="0"/>
          <a:ext cx="1308281" cy="35354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47625</xdr:colOff>
      <xdr:row>0</xdr:row>
      <xdr:rowOff>15875</xdr:rowOff>
    </xdr:from>
    <xdr:to>
      <xdr:col>13</xdr:col>
      <xdr:colOff>46293</xdr:colOff>
      <xdr:row>53</xdr:row>
      <xdr:rowOff>190499</xdr:rowOff>
    </xdr:to>
    <xdr:pic>
      <xdr:nvPicPr>
        <xdr:cNvPr id="3" name="Picture 2">
          <a:extLst>
            <a:ext uri="{FF2B5EF4-FFF2-40B4-BE49-F238E27FC236}">
              <a16:creationId xmlns:a16="http://schemas.microsoft.com/office/drawing/2014/main" id="{758EAF04-0BBF-3BB8-06C6-AA4B24B6F3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15875"/>
          <a:ext cx="7840918" cy="1027112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2</xdr:col>
      <xdr:colOff>666750</xdr:colOff>
      <xdr:row>0</xdr:row>
      <xdr:rowOff>390523</xdr:rowOff>
    </xdr:to>
    <xdr:pic>
      <xdr:nvPicPr>
        <xdr:cNvPr id="2" name="Picture 1" descr="Description: HCP_CPD_Umbrella_logo4sig">
          <a:extLst>
            <a:ext uri="{FF2B5EF4-FFF2-40B4-BE49-F238E27FC236}">
              <a16:creationId xmlns:a16="http://schemas.microsoft.com/office/drawing/2014/main" id="{D5B019AE-8EB8-442E-8556-424639386FC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7625" y="66675"/>
          <a:ext cx="2009775" cy="323848"/>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3</xdr:col>
      <xdr:colOff>908260</xdr:colOff>
      <xdr:row>0</xdr:row>
      <xdr:rowOff>0</xdr:rowOff>
    </xdr:from>
    <xdr:to>
      <xdr:col>5</xdr:col>
      <xdr:colOff>521091</xdr:colOff>
      <xdr:row>1</xdr:row>
      <xdr:rowOff>105896</xdr:rowOff>
    </xdr:to>
    <xdr:pic>
      <xdr:nvPicPr>
        <xdr:cNvPr id="2" name="Picture 1">
          <a:extLst>
            <a:ext uri="{FF2B5EF4-FFF2-40B4-BE49-F238E27FC236}">
              <a16:creationId xmlns:a16="http://schemas.microsoft.com/office/drawing/2014/main" id="{C60B92F2-87FC-482D-9792-B7533CA8BC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37360" y="0"/>
          <a:ext cx="1308281" cy="35354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908260</xdr:colOff>
      <xdr:row>0</xdr:row>
      <xdr:rowOff>0</xdr:rowOff>
    </xdr:from>
    <xdr:to>
      <xdr:col>5</xdr:col>
      <xdr:colOff>521091</xdr:colOff>
      <xdr:row>1</xdr:row>
      <xdr:rowOff>105896</xdr:rowOff>
    </xdr:to>
    <xdr:pic>
      <xdr:nvPicPr>
        <xdr:cNvPr id="2" name="Picture 1">
          <a:extLst>
            <a:ext uri="{FF2B5EF4-FFF2-40B4-BE49-F238E27FC236}">
              <a16:creationId xmlns:a16="http://schemas.microsoft.com/office/drawing/2014/main" id="{64CD86BD-1CC2-4D03-BA3E-3EA2BBB5F2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37360" y="0"/>
          <a:ext cx="1308281" cy="3535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908260</xdr:colOff>
      <xdr:row>0</xdr:row>
      <xdr:rowOff>0</xdr:rowOff>
    </xdr:from>
    <xdr:to>
      <xdr:col>5</xdr:col>
      <xdr:colOff>521091</xdr:colOff>
      <xdr:row>1</xdr:row>
      <xdr:rowOff>105896</xdr:rowOff>
    </xdr:to>
    <xdr:pic>
      <xdr:nvPicPr>
        <xdr:cNvPr id="3" name="Picture 2">
          <a:extLst>
            <a:ext uri="{FF2B5EF4-FFF2-40B4-BE49-F238E27FC236}">
              <a16:creationId xmlns:a16="http://schemas.microsoft.com/office/drawing/2014/main" id="{82519CB5-6687-41F8-9E38-140D485D22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8349" y="0"/>
          <a:ext cx="1313724" cy="35252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3</xdr:col>
      <xdr:colOff>916765</xdr:colOff>
      <xdr:row>0</xdr:row>
      <xdr:rowOff>0</xdr:rowOff>
    </xdr:from>
    <xdr:to>
      <xdr:col>5</xdr:col>
      <xdr:colOff>529598</xdr:colOff>
      <xdr:row>1</xdr:row>
      <xdr:rowOff>105896</xdr:rowOff>
    </xdr:to>
    <xdr:pic>
      <xdr:nvPicPr>
        <xdr:cNvPr id="2" name="Picture 1">
          <a:extLst>
            <a:ext uri="{FF2B5EF4-FFF2-40B4-BE49-F238E27FC236}">
              <a16:creationId xmlns:a16="http://schemas.microsoft.com/office/drawing/2014/main" id="{C9677F24-F74B-466B-BDEB-30D1BBCEC4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4865" y="0"/>
          <a:ext cx="1308282" cy="35354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3</xdr:col>
      <xdr:colOff>908260</xdr:colOff>
      <xdr:row>0</xdr:row>
      <xdr:rowOff>0</xdr:rowOff>
    </xdr:from>
    <xdr:to>
      <xdr:col>5</xdr:col>
      <xdr:colOff>521091</xdr:colOff>
      <xdr:row>1</xdr:row>
      <xdr:rowOff>105896</xdr:rowOff>
    </xdr:to>
    <xdr:pic>
      <xdr:nvPicPr>
        <xdr:cNvPr id="2" name="Picture 1">
          <a:extLst>
            <a:ext uri="{FF2B5EF4-FFF2-40B4-BE49-F238E27FC236}">
              <a16:creationId xmlns:a16="http://schemas.microsoft.com/office/drawing/2014/main" id="{75B51A68-8EC6-483E-88E4-01C3E7BE2A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37360" y="0"/>
          <a:ext cx="1308281" cy="35354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3</xdr:col>
      <xdr:colOff>908260</xdr:colOff>
      <xdr:row>0</xdr:row>
      <xdr:rowOff>0</xdr:rowOff>
    </xdr:from>
    <xdr:to>
      <xdr:col>5</xdr:col>
      <xdr:colOff>521091</xdr:colOff>
      <xdr:row>1</xdr:row>
      <xdr:rowOff>105896</xdr:rowOff>
    </xdr:to>
    <xdr:pic>
      <xdr:nvPicPr>
        <xdr:cNvPr id="2" name="Picture 1">
          <a:extLst>
            <a:ext uri="{FF2B5EF4-FFF2-40B4-BE49-F238E27FC236}">
              <a16:creationId xmlns:a16="http://schemas.microsoft.com/office/drawing/2014/main" id="{34F20140-1A57-4411-8D4D-9F2D4CA554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37360" y="0"/>
          <a:ext cx="1308281" cy="35354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3</xdr:col>
      <xdr:colOff>916765</xdr:colOff>
      <xdr:row>0</xdr:row>
      <xdr:rowOff>0</xdr:rowOff>
    </xdr:from>
    <xdr:to>
      <xdr:col>5</xdr:col>
      <xdr:colOff>529598</xdr:colOff>
      <xdr:row>1</xdr:row>
      <xdr:rowOff>105896</xdr:rowOff>
    </xdr:to>
    <xdr:pic>
      <xdr:nvPicPr>
        <xdr:cNvPr id="2" name="Picture 1">
          <a:extLst>
            <a:ext uri="{FF2B5EF4-FFF2-40B4-BE49-F238E27FC236}">
              <a16:creationId xmlns:a16="http://schemas.microsoft.com/office/drawing/2014/main" id="{2B95A6F2-2C6B-4376-90FD-738988ED0A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36315" y="0"/>
          <a:ext cx="1308283" cy="35354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3</xdr:col>
      <xdr:colOff>916765</xdr:colOff>
      <xdr:row>0</xdr:row>
      <xdr:rowOff>0</xdr:rowOff>
    </xdr:from>
    <xdr:to>
      <xdr:col>5</xdr:col>
      <xdr:colOff>529597</xdr:colOff>
      <xdr:row>1</xdr:row>
      <xdr:rowOff>105896</xdr:rowOff>
    </xdr:to>
    <xdr:pic>
      <xdr:nvPicPr>
        <xdr:cNvPr id="2" name="Picture 1">
          <a:extLst>
            <a:ext uri="{FF2B5EF4-FFF2-40B4-BE49-F238E27FC236}">
              <a16:creationId xmlns:a16="http://schemas.microsoft.com/office/drawing/2014/main" id="{1468F3BB-48EE-41AD-B337-88A05F4739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8690" y="0"/>
          <a:ext cx="1308282" cy="35354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3</xdr:col>
      <xdr:colOff>908260</xdr:colOff>
      <xdr:row>0</xdr:row>
      <xdr:rowOff>0</xdr:rowOff>
    </xdr:from>
    <xdr:to>
      <xdr:col>5</xdr:col>
      <xdr:colOff>521091</xdr:colOff>
      <xdr:row>1</xdr:row>
      <xdr:rowOff>105896</xdr:rowOff>
    </xdr:to>
    <xdr:pic>
      <xdr:nvPicPr>
        <xdr:cNvPr id="2" name="Picture 1">
          <a:extLst>
            <a:ext uri="{FF2B5EF4-FFF2-40B4-BE49-F238E27FC236}">
              <a16:creationId xmlns:a16="http://schemas.microsoft.com/office/drawing/2014/main" id="{0DF543A7-08E9-4EE3-82F4-A44B031F98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37360" y="0"/>
          <a:ext cx="1308281" cy="35354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3</xdr:col>
      <xdr:colOff>908260</xdr:colOff>
      <xdr:row>0</xdr:row>
      <xdr:rowOff>0</xdr:rowOff>
    </xdr:from>
    <xdr:to>
      <xdr:col>5</xdr:col>
      <xdr:colOff>521091</xdr:colOff>
      <xdr:row>1</xdr:row>
      <xdr:rowOff>105896</xdr:rowOff>
    </xdr:to>
    <xdr:pic>
      <xdr:nvPicPr>
        <xdr:cNvPr id="2" name="Picture 1">
          <a:extLst>
            <a:ext uri="{FF2B5EF4-FFF2-40B4-BE49-F238E27FC236}">
              <a16:creationId xmlns:a16="http://schemas.microsoft.com/office/drawing/2014/main" id="{3105FA93-35B8-427B-B126-F2515075FB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37360" y="0"/>
          <a:ext cx="1308281" cy="35354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3</xdr:col>
      <xdr:colOff>908260</xdr:colOff>
      <xdr:row>0</xdr:row>
      <xdr:rowOff>0</xdr:rowOff>
    </xdr:from>
    <xdr:to>
      <xdr:col>5</xdr:col>
      <xdr:colOff>521091</xdr:colOff>
      <xdr:row>1</xdr:row>
      <xdr:rowOff>105896</xdr:rowOff>
    </xdr:to>
    <xdr:pic>
      <xdr:nvPicPr>
        <xdr:cNvPr id="2" name="Picture 1">
          <a:extLst>
            <a:ext uri="{FF2B5EF4-FFF2-40B4-BE49-F238E27FC236}">
              <a16:creationId xmlns:a16="http://schemas.microsoft.com/office/drawing/2014/main" id="{A0F7371A-A992-4DAD-81D8-A69E002378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37360" y="0"/>
          <a:ext cx="1308281" cy="35354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3</xdr:col>
      <xdr:colOff>916765</xdr:colOff>
      <xdr:row>0</xdr:row>
      <xdr:rowOff>0</xdr:rowOff>
    </xdr:from>
    <xdr:to>
      <xdr:col>5</xdr:col>
      <xdr:colOff>529598</xdr:colOff>
      <xdr:row>1</xdr:row>
      <xdr:rowOff>105896</xdr:rowOff>
    </xdr:to>
    <xdr:pic>
      <xdr:nvPicPr>
        <xdr:cNvPr id="2" name="Picture 1">
          <a:extLst>
            <a:ext uri="{FF2B5EF4-FFF2-40B4-BE49-F238E27FC236}">
              <a16:creationId xmlns:a16="http://schemas.microsoft.com/office/drawing/2014/main" id="{7062894E-37F6-476D-96ED-CFFE61BC3D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36315" y="0"/>
          <a:ext cx="1308283" cy="35354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3</xdr:col>
      <xdr:colOff>908260</xdr:colOff>
      <xdr:row>0</xdr:row>
      <xdr:rowOff>0</xdr:rowOff>
    </xdr:from>
    <xdr:to>
      <xdr:col>5</xdr:col>
      <xdr:colOff>521091</xdr:colOff>
      <xdr:row>1</xdr:row>
      <xdr:rowOff>105896</xdr:rowOff>
    </xdr:to>
    <xdr:pic>
      <xdr:nvPicPr>
        <xdr:cNvPr id="2" name="Picture 1">
          <a:extLst>
            <a:ext uri="{FF2B5EF4-FFF2-40B4-BE49-F238E27FC236}">
              <a16:creationId xmlns:a16="http://schemas.microsoft.com/office/drawing/2014/main" id="{4AE8D9CA-C6FA-4DB2-9D17-D1D9B19089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37360" y="0"/>
          <a:ext cx="1308281" cy="3535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908260</xdr:colOff>
      <xdr:row>0</xdr:row>
      <xdr:rowOff>0</xdr:rowOff>
    </xdr:from>
    <xdr:to>
      <xdr:col>5</xdr:col>
      <xdr:colOff>521091</xdr:colOff>
      <xdr:row>1</xdr:row>
      <xdr:rowOff>105896</xdr:rowOff>
    </xdr:to>
    <xdr:pic>
      <xdr:nvPicPr>
        <xdr:cNvPr id="2" name="Picture 1">
          <a:extLst>
            <a:ext uri="{FF2B5EF4-FFF2-40B4-BE49-F238E27FC236}">
              <a16:creationId xmlns:a16="http://schemas.microsoft.com/office/drawing/2014/main" id="{A5D4E97D-40F3-4139-AE8A-E6738F083A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9710" y="0"/>
          <a:ext cx="1308281" cy="35354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3</xdr:col>
      <xdr:colOff>908260</xdr:colOff>
      <xdr:row>0</xdr:row>
      <xdr:rowOff>0</xdr:rowOff>
    </xdr:from>
    <xdr:to>
      <xdr:col>5</xdr:col>
      <xdr:colOff>521091</xdr:colOff>
      <xdr:row>1</xdr:row>
      <xdr:rowOff>105896</xdr:rowOff>
    </xdr:to>
    <xdr:pic>
      <xdr:nvPicPr>
        <xdr:cNvPr id="2" name="Picture 1">
          <a:extLst>
            <a:ext uri="{FF2B5EF4-FFF2-40B4-BE49-F238E27FC236}">
              <a16:creationId xmlns:a16="http://schemas.microsoft.com/office/drawing/2014/main" id="{8F701C85-CD75-4DBF-9F60-F80E4900E1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37360" y="0"/>
          <a:ext cx="1308281" cy="35354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3</xdr:col>
      <xdr:colOff>908260</xdr:colOff>
      <xdr:row>0</xdr:row>
      <xdr:rowOff>0</xdr:rowOff>
    </xdr:from>
    <xdr:to>
      <xdr:col>5</xdr:col>
      <xdr:colOff>521091</xdr:colOff>
      <xdr:row>1</xdr:row>
      <xdr:rowOff>105896</xdr:rowOff>
    </xdr:to>
    <xdr:pic>
      <xdr:nvPicPr>
        <xdr:cNvPr id="2" name="Picture 1">
          <a:extLst>
            <a:ext uri="{FF2B5EF4-FFF2-40B4-BE49-F238E27FC236}">
              <a16:creationId xmlns:a16="http://schemas.microsoft.com/office/drawing/2014/main" id="{5BFE0EE3-4962-4A5B-B277-3A818576CC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37360" y="0"/>
          <a:ext cx="1308281" cy="35354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1905</xdr:colOff>
      <xdr:row>4</xdr:row>
      <xdr:rowOff>123825</xdr:rowOff>
    </xdr:to>
    <xdr:pic>
      <xdr:nvPicPr>
        <xdr:cNvPr id="2" name="Picture 13" descr="cid:image001.jpg@01D492E9.021AC0D0">
          <a:extLst>
            <a:ext uri="{FF2B5EF4-FFF2-40B4-BE49-F238E27FC236}">
              <a16:creationId xmlns:a16="http://schemas.microsoft.com/office/drawing/2014/main" id="{CF0D7348-EE7D-441E-90C3-6E3FB3A99BF5}"/>
            </a:ext>
          </a:extLst>
        </xdr:cNvPr>
        <xdr:cNvPicPr>
          <a:picLocks noChangeAspect="1" noChangeArrowheads="1"/>
        </xdr:cNvPicPr>
      </xdr:nvPicPr>
      <xdr:blipFill>
        <a:blip xmlns:r="http://schemas.openxmlformats.org/officeDocument/2006/relationships" r:embed="rId1" r:link="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21158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897466</xdr:colOff>
      <xdr:row>2</xdr:row>
      <xdr:rowOff>76199</xdr:rowOff>
    </xdr:from>
    <xdr:ext cx="6714067" cy="1304926"/>
    <xdr:sp macro="" textlink="">
      <xdr:nvSpPr>
        <xdr:cNvPr id="3" name="TextBox 2">
          <a:extLst>
            <a:ext uri="{FF2B5EF4-FFF2-40B4-BE49-F238E27FC236}">
              <a16:creationId xmlns:a16="http://schemas.microsoft.com/office/drawing/2014/main" id="{F3494A1A-C784-40E7-A307-4CE5670F86CF}"/>
            </a:ext>
          </a:extLst>
        </xdr:cNvPr>
        <xdr:cNvSpPr txBox="1"/>
      </xdr:nvSpPr>
      <xdr:spPr>
        <a:xfrm>
          <a:off x="5602816" y="704849"/>
          <a:ext cx="6714067" cy="13049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rgbClr val="FF0000"/>
              </a:solidFill>
              <a:effectLst/>
              <a:latin typeface="+mn-lt"/>
              <a:ea typeface="+mn-ea"/>
              <a:cs typeface="+mn-cs"/>
            </a:rPr>
            <a:t>Notes:  </a:t>
          </a:r>
          <a:r>
            <a:rPr lang="en-US" sz="1200">
              <a:solidFill>
                <a:schemeClr val="tx1"/>
              </a:solidFill>
              <a:effectLst/>
              <a:latin typeface="+mn-lt"/>
              <a:ea typeface="+mn-ea"/>
              <a:cs typeface="+mn-cs"/>
            </a:rPr>
            <a:t>Orders with 50+ units to qualify for free-freight and 60-day billing. </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Discounts for New Releases: 1-2 copies = 50%; 3-5 = 52%; 6+ = 55%.  You may add additional products of your choice to the bottom of this form and they will receive 48% and ship free-freight .  Items with a discount of 70% or greater are non-returnable.  </a:t>
          </a: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rgbClr val="FF0000"/>
              </a:solidFill>
              <a:effectLst/>
              <a:latin typeface="+mn-lt"/>
              <a:ea typeface="+mn-ea"/>
              <a:cs typeface="+mn-cs"/>
            </a:rPr>
            <a:t>Prices are subject to Change and Backlist</a:t>
          </a:r>
          <a:r>
            <a:rPr lang="en-US" sz="1200" b="1" baseline="0">
              <a:solidFill>
                <a:srgbClr val="FF0000"/>
              </a:solidFill>
              <a:effectLst/>
              <a:latin typeface="+mn-lt"/>
              <a:ea typeface="+mn-ea"/>
              <a:cs typeface="+mn-cs"/>
            </a:rPr>
            <a:t> backordered items cancel and are excluded from this promotion</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1">
            <a:solidFill>
              <a:schemeClr val="tx1"/>
            </a:solidFill>
            <a:effectLst/>
            <a:latin typeface="+mn-lt"/>
            <a:ea typeface="+mn-ea"/>
            <a:cs typeface="+mn-cs"/>
          </a:endParaRPr>
        </a:p>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3</xdr:col>
      <xdr:colOff>908260</xdr:colOff>
      <xdr:row>0</xdr:row>
      <xdr:rowOff>0</xdr:rowOff>
    </xdr:from>
    <xdr:to>
      <xdr:col>5</xdr:col>
      <xdr:colOff>521091</xdr:colOff>
      <xdr:row>1</xdr:row>
      <xdr:rowOff>105896</xdr:rowOff>
    </xdr:to>
    <xdr:pic>
      <xdr:nvPicPr>
        <xdr:cNvPr id="2" name="Picture 1">
          <a:extLst>
            <a:ext uri="{FF2B5EF4-FFF2-40B4-BE49-F238E27FC236}">
              <a16:creationId xmlns:a16="http://schemas.microsoft.com/office/drawing/2014/main" id="{107D3531-EA7B-4656-93DE-208B0D6972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9710" y="0"/>
          <a:ext cx="1308281" cy="3535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908260</xdr:colOff>
      <xdr:row>0</xdr:row>
      <xdr:rowOff>0</xdr:rowOff>
    </xdr:from>
    <xdr:to>
      <xdr:col>5</xdr:col>
      <xdr:colOff>521091</xdr:colOff>
      <xdr:row>1</xdr:row>
      <xdr:rowOff>105896</xdr:rowOff>
    </xdr:to>
    <xdr:pic>
      <xdr:nvPicPr>
        <xdr:cNvPr id="2" name="Picture 1">
          <a:extLst>
            <a:ext uri="{FF2B5EF4-FFF2-40B4-BE49-F238E27FC236}">
              <a16:creationId xmlns:a16="http://schemas.microsoft.com/office/drawing/2014/main" id="{1EEB9334-AFBB-4049-AE5C-9C1A7C6085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9710" y="0"/>
          <a:ext cx="1308281" cy="35354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916765</xdr:colOff>
      <xdr:row>0</xdr:row>
      <xdr:rowOff>0</xdr:rowOff>
    </xdr:from>
    <xdr:to>
      <xdr:col>5</xdr:col>
      <xdr:colOff>529597</xdr:colOff>
      <xdr:row>1</xdr:row>
      <xdr:rowOff>105896</xdr:rowOff>
    </xdr:to>
    <xdr:pic>
      <xdr:nvPicPr>
        <xdr:cNvPr id="2" name="Picture 1">
          <a:extLst>
            <a:ext uri="{FF2B5EF4-FFF2-40B4-BE49-F238E27FC236}">
              <a16:creationId xmlns:a16="http://schemas.microsoft.com/office/drawing/2014/main" id="{6FD146BF-A6E9-412B-A7B6-235601B72C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4865" y="0"/>
          <a:ext cx="1308282" cy="35354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916765</xdr:colOff>
      <xdr:row>0</xdr:row>
      <xdr:rowOff>0</xdr:rowOff>
    </xdr:from>
    <xdr:to>
      <xdr:col>5</xdr:col>
      <xdr:colOff>529597</xdr:colOff>
      <xdr:row>1</xdr:row>
      <xdr:rowOff>105896</xdr:rowOff>
    </xdr:to>
    <xdr:pic>
      <xdr:nvPicPr>
        <xdr:cNvPr id="2" name="Picture 1">
          <a:extLst>
            <a:ext uri="{FF2B5EF4-FFF2-40B4-BE49-F238E27FC236}">
              <a16:creationId xmlns:a16="http://schemas.microsoft.com/office/drawing/2014/main" id="{279B6C84-CE8A-459E-A8B1-23F7C28E79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4865" y="0"/>
          <a:ext cx="1308282" cy="35354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916765</xdr:colOff>
      <xdr:row>0</xdr:row>
      <xdr:rowOff>0</xdr:rowOff>
    </xdr:from>
    <xdr:to>
      <xdr:col>5</xdr:col>
      <xdr:colOff>529597</xdr:colOff>
      <xdr:row>1</xdr:row>
      <xdr:rowOff>105896</xdr:rowOff>
    </xdr:to>
    <xdr:pic>
      <xdr:nvPicPr>
        <xdr:cNvPr id="2" name="Picture 1">
          <a:extLst>
            <a:ext uri="{FF2B5EF4-FFF2-40B4-BE49-F238E27FC236}">
              <a16:creationId xmlns:a16="http://schemas.microsoft.com/office/drawing/2014/main" id="{A3BEAD25-B42C-4ACF-B240-EDBBEF19F9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4865" y="0"/>
          <a:ext cx="1308282" cy="35354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916765</xdr:colOff>
      <xdr:row>0</xdr:row>
      <xdr:rowOff>0</xdr:rowOff>
    </xdr:from>
    <xdr:to>
      <xdr:col>5</xdr:col>
      <xdr:colOff>529598</xdr:colOff>
      <xdr:row>1</xdr:row>
      <xdr:rowOff>105896</xdr:rowOff>
    </xdr:to>
    <xdr:pic>
      <xdr:nvPicPr>
        <xdr:cNvPr id="2" name="Picture 1">
          <a:extLst>
            <a:ext uri="{FF2B5EF4-FFF2-40B4-BE49-F238E27FC236}">
              <a16:creationId xmlns:a16="http://schemas.microsoft.com/office/drawing/2014/main" id="{B70771C1-BC8E-4010-B9CD-81ABB37D12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4865" y="0"/>
          <a:ext cx="1308282" cy="3535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7.bin"/><Relationship Id="rId1" Type="http://schemas.openxmlformats.org/officeDocument/2006/relationships/hyperlink" Target="https://form.jotform.com/232337837838165" TargetMode="Externa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D4BFB-0F66-4B05-A13D-4E8AF05BC133}">
  <dimension ref="A1:H24"/>
  <sheetViews>
    <sheetView view="pageBreakPreview" zoomScale="112" zoomScaleNormal="100" zoomScaleSheetLayoutView="112" workbookViewId="0">
      <selection activeCell="C20" sqref="C20"/>
    </sheetView>
  </sheetViews>
  <sheetFormatPr defaultRowHeight="14.4" x14ac:dyDescent="0.3"/>
  <cols>
    <col min="1" max="1" width="14.77734375" customWidth="1"/>
    <col min="2" max="2" width="27.21875" bestFit="1" customWidth="1"/>
    <col min="3" max="3" width="15.77734375" style="1" customWidth="1"/>
    <col min="4" max="4" width="13.77734375" customWidth="1"/>
    <col min="5" max="5" width="12.77734375" customWidth="1"/>
    <col min="6" max="6" width="13.77734375" customWidth="1"/>
    <col min="7" max="8" width="15.77734375" customWidth="1"/>
  </cols>
  <sheetData>
    <row r="1" spans="1:8" ht="20.100000000000001" customHeight="1" x14ac:dyDescent="0.45">
      <c r="A1" s="233" t="s">
        <v>66</v>
      </c>
      <c r="B1" s="234"/>
      <c r="H1" s="8" t="s">
        <v>10</v>
      </c>
    </row>
    <row r="2" spans="1:8" ht="20.100000000000001" customHeight="1" x14ac:dyDescent="0.3">
      <c r="A2" s="235"/>
      <c r="B2" s="236"/>
    </row>
    <row r="3" spans="1:8" ht="20.100000000000001" customHeight="1" x14ac:dyDescent="0.3">
      <c r="A3" s="235"/>
      <c r="B3" s="236"/>
      <c r="D3" s="11" t="s">
        <v>15</v>
      </c>
      <c r="E3" s="2"/>
      <c r="F3" s="2"/>
      <c r="G3" s="12" t="s">
        <v>11</v>
      </c>
      <c r="H3" s="2"/>
    </row>
    <row r="4" spans="1:8" ht="20.100000000000001" customHeight="1" x14ac:dyDescent="0.3">
      <c r="A4" s="235"/>
      <c r="B4" s="236"/>
      <c r="D4" s="11" t="s">
        <v>16</v>
      </c>
      <c r="E4" s="3"/>
      <c r="F4" s="3"/>
      <c r="G4" s="12" t="s">
        <v>12</v>
      </c>
      <c r="H4" s="3"/>
    </row>
    <row r="5" spans="1:8" ht="20.100000000000001" customHeight="1" x14ac:dyDescent="0.3">
      <c r="A5" s="235"/>
      <c r="B5" s="236"/>
      <c r="D5" s="11" t="s">
        <v>63</v>
      </c>
      <c r="E5" s="3"/>
      <c r="F5" s="3"/>
      <c r="G5" s="12" t="s">
        <v>13</v>
      </c>
      <c r="H5" s="3"/>
    </row>
    <row r="6" spans="1:8" ht="20.100000000000001" customHeight="1" thickBot="1" x14ac:dyDescent="0.35">
      <c r="A6" s="237"/>
      <c r="B6" s="238"/>
      <c r="D6" s="11" t="s">
        <v>17</v>
      </c>
      <c r="E6" s="3"/>
      <c r="F6" s="3"/>
      <c r="G6" s="12" t="s">
        <v>14</v>
      </c>
      <c r="H6" s="3"/>
    </row>
    <row r="8" spans="1:8" s="10" customFormat="1" ht="22.5" customHeight="1" x14ac:dyDescent="0.3">
      <c r="A8" s="73" t="s">
        <v>20</v>
      </c>
      <c r="B8" s="77"/>
      <c r="C8" s="75"/>
      <c r="D8" s="77"/>
      <c r="E8" s="77"/>
      <c r="F8" s="78"/>
      <c r="G8" s="89" t="s">
        <v>18</v>
      </c>
      <c r="H8" s="89" t="s">
        <v>19</v>
      </c>
    </row>
    <row r="9" spans="1:8" x14ac:dyDescent="0.3">
      <c r="A9" s="79" t="s">
        <v>0</v>
      </c>
      <c r="F9" s="93"/>
      <c r="G9" s="90"/>
      <c r="H9" s="90"/>
    </row>
    <row r="10" spans="1:8" ht="15" customHeight="1" x14ac:dyDescent="0.3">
      <c r="A10" s="79" t="s">
        <v>1</v>
      </c>
      <c r="F10" s="93"/>
      <c r="G10" s="239">
        <f>SUM(G15:G23)</f>
        <v>0</v>
      </c>
      <c r="H10" s="241">
        <f>SUM(H15:H23)</f>
        <v>0</v>
      </c>
    </row>
    <row r="11" spans="1:8" ht="15" customHeight="1" x14ac:dyDescent="0.3">
      <c r="A11" s="79" t="s">
        <v>48</v>
      </c>
      <c r="F11" s="93"/>
      <c r="G11" s="239"/>
      <c r="H11" s="241"/>
    </row>
    <row r="12" spans="1:8" ht="15" customHeight="1" x14ac:dyDescent="0.3">
      <c r="A12" s="79" t="s">
        <v>49</v>
      </c>
      <c r="F12" s="93"/>
      <c r="G12" s="239"/>
      <c r="H12" s="241"/>
    </row>
    <row r="13" spans="1:8" x14ac:dyDescent="0.3">
      <c r="A13" s="108"/>
      <c r="B13" s="2"/>
      <c r="C13" s="84"/>
      <c r="D13" s="2"/>
      <c r="E13" s="2"/>
      <c r="F13" s="101"/>
      <c r="G13" s="240"/>
      <c r="H13" s="242"/>
    </row>
    <row r="14" spans="1:8" s="9" customFormat="1" ht="30.75" customHeight="1" x14ac:dyDescent="0.3">
      <c r="A14" s="61" t="s">
        <v>2</v>
      </c>
      <c r="B14" s="61" t="s">
        <v>3</v>
      </c>
      <c r="C14" s="61" t="s">
        <v>4</v>
      </c>
      <c r="D14" s="61" t="s">
        <v>7</v>
      </c>
      <c r="E14" s="61" t="s">
        <v>5</v>
      </c>
      <c r="F14" s="61" t="s">
        <v>6</v>
      </c>
      <c r="G14" s="61" t="s">
        <v>8</v>
      </c>
      <c r="H14" s="61" t="s">
        <v>9</v>
      </c>
    </row>
    <row r="15" spans="1:8" s="7" customFormat="1" ht="30" customHeight="1" x14ac:dyDescent="0.3">
      <c r="A15" s="14" t="s">
        <v>39</v>
      </c>
      <c r="B15" s="15" t="s">
        <v>40</v>
      </c>
      <c r="C15" s="14" t="s">
        <v>41</v>
      </c>
      <c r="D15" s="16">
        <v>37.99</v>
      </c>
      <c r="E15" s="16">
        <v>17</v>
      </c>
      <c r="F15" s="14">
        <v>1</v>
      </c>
      <c r="G15" s="14"/>
      <c r="H15" s="65">
        <f t="shared" ref="H15:H23" si="0">E15*G15</f>
        <v>0</v>
      </c>
    </row>
    <row r="16" spans="1:8" s="7" customFormat="1" ht="30" customHeight="1" x14ac:dyDescent="0.3">
      <c r="A16" s="14" t="s">
        <v>45</v>
      </c>
      <c r="B16" s="15" t="s">
        <v>46</v>
      </c>
      <c r="C16" s="14" t="s">
        <v>47</v>
      </c>
      <c r="D16" s="16">
        <v>32.99</v>
      </c>
      <c r="E16" s="16">
        <v>15</v>
      </c>
      <c r="F16" s="14">
        <v>1</v>
      </c>
      <c r="G16" s="14"/>
      <c r="H16" s="65">
        <f t="shared" si="0"/>
        <v>0</v>
      </c>
    </row>
    <row r="17" spans="1:8" s="7" customFormat="1" ht="30" customHeight="1" x14ac:dyDescent="0.3">
      <c r="A17" s="14" t="s">
        <v>36</v>
      </c>
      <c r="B17" s="15" t="s">
        <v>37</v>
      </c>
      <c r="C17" s="14" t="s">
        <v>38</v>
      </c>
      <c r="D17" s="16">
        <v>6.99</v>
      </c>
      <c r="E17" s="16">
        <v>3</v>
      </c>
      <c r="F17" s="14">
        <v>2</v>
      </c>
      <c r="G17" s="14"/>
      <c r="H17" s="65">
        <f t="shared" si="0"/>
        <v>0</v>
      </c>
    </row>
    <row r="18" spans="1:8" s="7" customFormat="1" ht="30" customHeight="1" x14ac:dyDescent="0.3">
      <c r="A18" s="14" t="s">
        <v>30</v>
      </c>
      <c r="B18" s="15" t="s">
        <v>31</v>
      </c>
      <c r="C18" s="14" t="s">
        <v>32</v>
      </c>
      <c r="D18" s="16">
        <v>6.99</v>
      </c>
      <c r="E18" s="16">
        <v>3</v>
      </c>
      <c r="F18" s="14">
        <v>2</v>
      </c>
      <c r="G18" s="14"/>
      <c r="H18" s="65">
        <f t="shared" si="0"/>
        <v>0</v>
      </c>
    </row>
    <row r="19" spans="1:8" s="7" customFormat="1" ht="30" customHeight="1" x14ac:dyDescent="0.3">
      <c r="A19" s="14" t="s">
        <v>33</v>
      </c>
      <c r="B19" s="15" t="s">
        <v>34</v>
      </c>
      <c r="C19" s="14" t="s">
        <v>35</v>
      </c>
      <c r="D19" s="16">
        <v>6.99</v>
      </c>
      <c r="E19" s="16">
        <v>3</v>
      </c>
      <c r="F19" s="14">
        <v>2</v>
      </c>
      <c r="G19" s="14"/>
      <c r="H19" s="65">
        <f t="shared" si="0"/>
        <v>0</v>
      </c>
    </row>
    <row r="20" spans="1:8" s="7" customFormat="1" ht="30" customHeight="1" x14ac:dyDescent="0.3">
      <c r="A20" s="14" t="s">
        <v>42</v>
      </c>
      <c r="B20" s="15" t="s">
        <v>43</v>
      </c>
      <c r="C20" s="14" t="s">
        <v>44</v>
      </c>
      <c r="D20" s="16">
        <v>26.99</v>
      </c>
      <c r="E20" s="16">
        <v>12</v>
      </c>
      <c r="F20" s="14">
        <v>2</v>
      </c>
      <c r="G20" s="14"/>
      <c r="H20" s="65">
        <f t="shared" si="0"/>
        <v>0</v>
      </c>
    </row>
    <row r="21" spans="1:8" s="7" customFormat="1" ht="30" customHeight="1" x14ac:dyDescent="0.3">
      <c r="A21" s="14" t="s">
        <v>24</v>
      </c>
      <c r="B21" s="15" t="s">
        <v>25</v>
      </c>
      <c r="C21" s="14" t="s">
        <v>26</v>
      </c>
      <c r="D21" s="16">
        <v>10.99</v>
      </c>
      <c r="E21" s="16">
        <v>5</v>
      </c>
      <c r="F21" s="14">
        <v>2</v>
      </c>
      <c r="G21" s="14"/>
      <c r="H21" s="65">
        <f t="shared" si="0"/>
        <v>0</v>
      </c>
    </row>
    <row r="22" spans="1:8" s="7" customFormat="1" ht="30" customHeight="1" x14ac:dyDescent="0.3">
      <c r="A22" s="14" t="s">
        <v>21</v>
      </c>
      <c r="B22" s="15" t="s">
        <v>22</v>
      </c>
      <c r="C22" s="14" t="s">
        <v>23</v>
      </c>
      <c r="D22" s="16">
        <v>10.99</v>
      </c>
      <c r="E22" s="16">
        <v>5</v>
      </c>
      <c r="F22" s="14">
        <v>2</v>
      </c>
      <c r="G22" s="14"/>
      <c r="H22" s="65">
        <f t="shared" si="0"/>
        <v>0</v>
      </c>
    </row>
    <row r="23" spans="1:8" s="7" customFormat="1" ht="30" customHeight="1" x14ac:dyDescent="0.3">
      <c r="A23" s="14" t="s">
        <v>27</v>
      </c>
      <c r="B23" s="15" t="s">
        <v>28</v>
      </c>
      <c r="C23" s="14" t="s">
        <v>29</v>
      </c>
      <c r="D23" s="16">
        <v>27.99</v>
      </c>
      <c r="E23" s="16">
        <v>12.5</v>
      </c>
      <c r="F23" s="14">
        <v>1</v>
      </c>
      <c r="G23" s="14"/>
      <c r="H23" s="65">
        <f t="shared" si="0"/>
        <v>0</v>
      </c>
    </row>
    <row r="24" spans="1:8" s="7" customFormat="1" x14ac:dyDescent="0.3">
      <c r="C24" s="17"/>
    </row>
  </sheetData>
  <sortState xmlns:xlrd2="http://schemas.microsoft.com/office/spreadsheetml/2017/richdata2" ref="A15:H23">
    <sortCondition ref="B15:B23"/>
  </sortState>
  <mergeCells count="3">
    <mergeCell ref="A1:B6"/>
    <mergeCell ref="G10:G13"/>
    <mergeCell ref="H10:H13"/>
  </mergeCells>
  <printOptions horizontalCentered="1"/>
  <pageMargins left="0.25" right="0.25" top="0.31" bottom="0.75" header="0.3" footer="0.3"/>
  <pageSetup orientation="landscape" r:id="rId1"/>
  <headerFooter>
    <oddFooter>&amp;C&amp;A - Christmas Catalog Purchase Order</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9FF07-229A-4B8D-8159-0D3EAACCB9F8}">
  <dimension ref="A1:H16"/>
  <sheetViews>
    <sheetView view="pageBreakPreview" zoomScale="112" zoomScaleNormal="100" zoomScaleSheetLayoutView="112" workbookViewId="0">
      <selection activeCell="C20" sqref="C20"/>
    </sheetView>
  </sheetViews>
  <sheetFormatPr defaultRowHeight="14.4" x14ac:dyDescent="0.3"/>
  <cols>
    <col min="1" max="1" width="16.77734375" customWidth="1"/>
    <col min="2" max="2" width="27.21875" bestFit="1" customWidth="1"/>
    <col min="3" max="3" width="15.77734375" style="1" customWidth="1"/>
    <col min="4" max="4" width="13.77734375" customWidth="1"/>
    <col min="5" max="5" width="11.77734375" customWidth="1"/>
    <col min="6" max="6" width="13.77734375" customWidth="1"/>
    <col min="7" max="8" width="15.77734375" customWidth="1"/>
    <col min="9" max="9" width="9.44140625" bestFit="1" customWidth="1"/>
  </cols>
  <sheetData>
    <row r="1" spans="1:8" ht="20.100000000000001" customHeight="1" x14ac:dyDescent="0.45">
      <c r="A1" s="233" t="s">
        <v>205</v>
      </c>
      <c r="B1" s="234"/>
      <c r="H1" s="8" t="s">
        <v>10</v>
      </c>
    </row>
    <row r="2" spans="1:8" ht="20.100000000000001" customHeight="1" x14ac:dyDescent="0.3">
      <c r="A2" s="235"/>
      <c r="B2" s="236"/>
    </row>
    <row r="3" spans="1:8" ht="20.100000000000001" customHeight="1" x14ac:dyDescent="0.3">
      <c r="A3" s="235"/>
      <c r="B3" s="236"/>
      <c r="D3" s="11" t="s">
        <v>15</v>
      </c>
      <c r="E3" s="2"/>
      <c r="F3" s="2"/>
      <c r="G3" s="12" t="s">
        <v>11</v>
      </c>
      <c r="H3" s="2"/>
    </row>
    <row r="4" spans="1:8" ht="20.100000000000001" customHeight="1" x14ac:dyDescent="0.3">
      <c r="A4" s="235"/>
      <c r="B4" s="236"/>
      <c r="D4" s="11" t="s">
        <v>16</v>
      </c>
      <c r="E4" s="3"/>
      <c r="F4" s="3"/>
      <c r="G4" s="12" t="s">
        <v>12</v>
      </c>
      <c r="H4" s="3"/>
    </row>
    <row r="5" spans="1:8" ht="20.100000000000001" customHeight="1" x14ac:dyDescent="0.3">
      <c r="A5" s="235"/>
      <c r="B5" s="236"/>
      <c r="D5" s="11" t="s">
        <v>63</v>
      </c>
      <c r="E5" s="3"/>
      <c r="F5" s="3"/>
      <c r="G5" s="12" t="s">
        <v>13</v>
      </c>
      <c r="H5" s="3"/>
    </row>
    <row r="6" spans="1:8" ht="20.100000000000001" customHeight="1" thickBot="1" x14ac:dyDescent="0.35">
      <c r="A6" s="237"/>
      <c r="B6" s="238"/>
      <c r="D6" s="11" t="s">
        <v>17</v>
      </c>
      <c r="E6" s="3"/>
      <c r="F6" s="3"/>
      <c r="G6" s="12" t="s">
        <v>14</v>
      </c>
      <c r="H6" s="3"/>
    </row>
    <row r="8" spans="1:8" s="7" customFormat="1" ht="22.5" customHeight="1" x14ac:dyDescent="0.3">
      <c r="A8" s="73" t="s">
        <v>20</v>
      </c>
      <c r="B8" s="74"/>
      <c r="C8" s="75"/>
      <c r="D8" s="76"/>
      <c r="E8" s="77"/>
      <c r="F8" s="78"/>
      <c r="G8" s="89" t="s">
        <v>18</v>
      </c>
      <c r="H8" s="89" t="s">
        <v>19</v>
      </c>
    </row>
    <row r="9" spans="1:8" x14ac:dyDescent="0.3">
      <c r="A9" s="79"/>
      <c r="B9" s="67"/>
      <c r="D9" s="18"/>
      <c r="E9" s="18"/>
      <c r="F9" s="99"/>
      <c r="G9" s="90"/>
      <c r="H9" s="90"/>
    </row>
    <row r="10" spans="1:8" ht="15" customHeight="1" x14ac:dyDescent="0.3">
      <c r="A10" s="79"/>
      <c r="D10" s="18"/>
      <c r="E10" s="18"/>
      <c r="F10" s="99"/>
      <c r="G10" s="239">
        <f>SUM(G15:G16)</f>
        <v>0</v>
      </c>
      <c r="H10" s="241">
        <f>SUM(H15:H16)</f>
        <v>0</v>
      </c>
    </row>
    <row r="11" spans="1:8" ht="15" customHeight="1" x14ac:dyDescent="0.3">
      <c r="A11" s="79"/>
      <c r="F11" s="93"/>
      <c r="G11" s="239"/>
      <c r="H11" s="241"/>
    </row>
    <row r="12" spans="1:8" ht="15" customHeight="1" x14ac:dyDescent="0.3">
      <c r="A12" s="79"/>
      <c r="F12" s="93"/>
      <c r="G12" s="239"/>
      <c r="H12" s="241"/>
    </row>
    <row r="13" spans="1:8" ht="15.75" customHeight="1" x14ac:dyDescent="0.3">
      <c r="A13" s="82"/>
      <c r="B13" s="2"/>
      <c r="C13" s="84"/>
      <c r="D13" s="2"/>
      <c r="E13" s="2"/>
      <c r="F13" s="101"/>
      <c r="G13" s="240"/>
      <c r="H13" s="242"/>
    </row>
    <row r="14" spans="1:8" s="9" customFormat="1" ht="24.75" customHeight="1" x14ac:dyDescent="0.3">
      <c r="A14" s="61" t="s">
        <v>59</v>
      </c>
      <c r="B14" s="61" t="s">
        <v>3</v>
      </c>
      <c r="C14" s="61" t="s">
        <v>60</v>
      </c>
      <c r="D14" s="61" t="s">
        <v>7</v>
      </c>
      <c r="E14" s="61" t="s">
        <v>61</v>
      </c>
      <c r="F14" s="61" t="s">
        <v>62</v>
      </c>
      <c r="G14" s="61" t="s">
        <v>8</v>
      </c>
      <c r="H14" s="61" t="s">
        <v>9</v>
      </c>
    </row>
    <row r="15" spans="1:8" s="7" customFormat="1" ht="30" customHeight="1" x14ac:dyDescent="0.3">
      <c r="A15" s="62">
        <v>9780758673312</v>
      </c>
      <c r="B15" s="19" t="s">
        <v>206</v>
      </c>
      <c r="C15" s="63" t="s">
        <v>207</v>
      </c>
      <c r="D15" s="16">
        <v>15.99</v>
      </c>
      <c r="E15" s="16"/>
      <c r="F15" s="107"/>
      <c r="G15" s="14"/>
      <c r="H15" s="65">
        <f>G15*D15*(1-F15)</f>
        <v>0</v>
      </c>
    </row>
    <row r="16" spans="1:8" ht="30" customHeight="1" x14ac:dyDescent="0.3">
      <c r="A16" s="62">
        <v>9780758674388</v>
      </c>
      <c r="B16" s="19" t="s">
        <v>208</v>
      </c>
      <c r="C16" s="14" t="s">
        <v>209</v>
      </c>
      <c r="D16" s="16">
        <v>8.99</v>
      </c>
      <c r="E16" s="16"/>
      <c r="F16" s="107"/>
      <c r="G16" s="14"/>
      <c r="H16" s="65">
        <f>G16*D16*(1-F16)</f>
        <v>0</v>
      </c>
    </row>
  </sheetData>
  <mergeCells count="3">
    <mergeCell ref="A1:B6"/>
    <mergeCell ref="G10:G13"/>
    <mergeCell ref="H10:H13"/>
  </mergeCells>
  <printOptions horizontalCentered="1"/>
  <pageMargins left="0.25" right="0.25" top="0.31" bottom="0.75" header="0.3" footer="0.3"/>
  <pageSetup orientation="landscape" r:id="rId1"/>
  <headerFooter>
    <oddFooter>&amp;C&amp;A - Christmas Catalog Purchase Order</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6135D-B1C9-4157-ACDD-5C4280855E38}">
  <dimension ref="A1:H24"/>
  <sheetViews>
    <sheetView view="pageBreakPreview" zoomScale="112" zoomScaleNormal="100" zoomScaleSheetLayoutView="112" workbookViewId="0">
      <selection activeCell="C20" sqref="C20"/>
    </sheetView>
  </sheetViews>
  <sheetFormatPr defaultRowHeight="14.4" x14ac:dyDescent="0.3"/>
  <cols>
    <col min="1" max="1" width="14.77734375" customWidth="1"/>
    <col min="2" max="2" width="27.21875" bestFit="1" customWidth="1"/>
    <col min="3" max="3" width="15.77734375" style="1" customWidth="1"/>
    <col min="4" max="4" width="13.77734375" customWidth="1"/>
    <col min="5" max="5" width="11.77734375" customWidth="1"/>
    <col min="6" max="6" width="13.77734375" customWidth="1"/>
    <col min="7" max="8" width="15.77734375" customWidth="1"/>
  </cols>
  <sheetData>
    <row r="1" spans="1:8" ht="20.100000000000001" customHeight="1" x14ac:dyDescent="0.45">
      <c r="A1" s="233" t="s">
        <v>230</v>
      </c>
      <c r="B1" s="234"/>
      <c r="H1" s="8" t="s">
        <v>10</v>
      </c>
    </row>
    <row r="2" spans="1:8" ht="20.100000000000001" customHeight="1" x14ac:dyDescent="0.3">
      <c r="A2" s="235"/>
      <c r="B2" s="236"/>
    </row>
    <row r="3" spans="1:8" ht="20.100000000000001" customHeight="1" x14ac:dyDescent="0.3">
      <c r="A3" s="235"/>
      <c r="B3" s="236"/>
      <c r="D3" s="11" t="s">
        <v>15</v>
      </c>
      <c r="E3" s="2"/>
      <c r="F3" s="2"/>
      <c r="G3" s="12" t="s">
        <v>11</v>
      </c>
      <c r="H3" s="2"/>
    </row>
    <row r="4" spans="1:8" ht="20.100000000000001" customHeight="1" x14ac:dyDescent="0.3">
      <c r="A4" s="235"/>
      <c r="B4" s="236"/>
      <c r="D4" s="11" t="s">
        <v>16</v>
      </c>
      <c r="E4" s="3"/>
      <c r="F4" s="3"/>
      <c r="G4" s="12" t="s">
        <v>12</v>
      </c>
      <c r="H4" s="3"/>
    </row>
    <row r="5" spans="1:8" ht="20.100000000000001" customHeight="1" x14ac:dyDescent="0.3">
      <c r="A5" s="235"/>
      <c r="B5" s="236"/>
      <c r="D5" s="11" t="s">
        <v>63</v>
      </c>
      <c r="E5" s="3"/>
      <c r="F5" s="3"/>
      <c r="G5" s="12" t="s">
        <v>13</v>
      </c>
      <c r="H5" s="3"/>
    </row>
    <row r="6" spans="1:8" ht="20.100000000000001" customHeight="1" thickBot="1" x14ac:dyDescent="0.35">
      <c r="A6" s="237"/>
      <c r="B6" s="238"/>
      <c r="D6" s="11" t="s">
        <v>17</v>
      </c>
      <c r="E6" s="3"/>
      <c r="F6" s="3"/>
      <c r="G6" s="12" t="s">
        <v>14</v>
      </c>
      <c r="H6" s="3"/>
    </row>
    <row r="8" spans="1:8" s="10" customFormat="1" ht="22.5" customHeight="1" x14ac:dyDescent="0.3">
      <c r="A8" s="73" t="s">
        <v>20</v>
      </c>
      <c r="B8" s="77"/>
      <c r="C8" s="75"/>
      <c r="D8" s="77"/>
      <c r="E8" s="77"/>
      <c r="F8" s="78"/>
      <c r="G8" s="89" t="s">
        <v>18</v>
      </c>
      <c r="H8" s="89" t="s">
        <v>19</v>
      </c>
    </row>
    <row r="9" spans="1:8" x14ac:dyDescent="0.3">
      <c r="A9" s="79"/>
      <c r="F9" s="93"/>
      <c r="G9" s="90"/>
      <c r="H9" s="90"/>
    </row>
    <row r="10" spans="1:8" ht="15" customHeight="1" x14ac:dyDescent="0.3">
      <c r="A10" s="79"/>
      <c r="F10" s="93"/>
      <c r="G10" s="239">
        <f>SUM(G15:G24)</f>
        <v>0</v>
      </c>
      <c r="H10" s="241">
        <f>SUM(H15:H24)</f>
        <v>0</v>
      </c>
    </row>
    <row r="11" spans="1:8" ht="15" customHeight="1" x14ac:dyDescent="0.3">
      <c r="A11" s="79"/>
      <c r="F11" s="93"/>
      <c r="G11" s="239"/>
      <c r="H11" s="241"/>
    </row>
    <row r="12" spans="1:8" ht="15" customHeight="1" x14ac:dyDescent="0.3">
      <c r="A12" s="79"/>
      <c r="F12" s="93"/>
      <c r="G12" s="239"/>
      <c r="H12" s="241"/>
    </row>
    <row r="13" spans="1:8" x14ac:dyDescent="0.3">
      <c r="A13" s="108"/>
      <c r="B13" s="2"/>
      <c r="C13" s="84"/>
      <c r="D13" s="2"/>
      <c r="E13" s="2"/>
      <c r="F13" s="101"/>
      <c r="G13" s="240"/>
      <c r="H13" s="242"/>
    </row>
    <row r="14" spans="1:8" s="9" customFormat="1" ht="29.25" customHeight="1" x14ac:dyDescent="0.3">
      <c r="A14" s="61" t="s">
        <v>2</v>
      </c>
      <c r="B14" s="61" t="s">
        <v>3</v>
      </c>
      <c r="C14" s="61" t="s">
        <v>4</v>
      </c>
      <c r="D14" s="61" t="s">
        <v>7</v>
      </c>
      <c r="E14" s="61" t="s">
        <v>5</v>
      </c>
      <c r="F14" s="61" t="s">
        <v>6</v>
      </c>
      <c r="G14" s="61" t="s">
        <v>8</v>
      </c>
      <c r="H14" s="61" t="s">
        <v>9</v>
      </c>
    </row>
    <row r="15" spans="1:8" s="7" customFormat="1" ht="30" customHeight="1" x14ac:dyDescent="0.3">
      <c r="A15" s="62">
        <v>195002087521</v>
      </c>
      <c r="B15" s="15" t="s">
        <v>210</v>
      </c>
      <c r="C15" s="14" t="s">
        <v>211</v>
      </c>
      <c r="D15" s="16">
        <v>20.99</v>
      </c>
      <c r="E15" s="16">
        <v>9.5</v>
      </c>
      <c r="F15" s="14">
        <v>2</v>
      </c>
      <c r="G15" s="14"/>
      <c r="H15" s="65">
        <f>E15*G15</f>
        <v>0</v>
      </c>
    </row>
    <row r="16" spans="1:8" s="7" customFormat="1" ht="30" customHeight="1" x14ac:dyDescent="0.3">
      <c r="A16" s="62">
        <v>195002087477</v>
      </c>
      <c r="B16" s="15" t="s">
        <v>212</v>
      </c>
      <c r="C16" s="14" t="s">
        <v>213</v>
      </c>
      <c r="D16" s="16">
        <v>20.99</v>
      </c>
      <c r="E16" s="16">
        <v>9.5</v>
      </c>
      <c r="F16" s="14">
        <v>2</v>
      </c>
      <c r="G16" s="14"/>
      <c r="H16" s="65">
        <f t="shared" ref="H16:H24" si="0">E16*G16</f>
        <v>0</v>
      </c>
    </row>
    <row r="17" spans="1:8" s="7" customFormat="1" ht="30" customHeight="1" x14ac:dyDescent="0.3">
      <c r="A17" s="62">
        <v>195002087453</v>
      </c>
      <c r="B17" s="15" t="s">
        <v>214</v>
      </c>
      <c r="C17" s="14" t="s">
        <v>215</v>
      </c>
      <c r="D17" s="16">
        <v>20.99</v>
      </c>
      <c r="E17" s="16">
        <v>9.5</v>
      </c>
      <c r="F17" s="14">
        <v>2</v>
      </c>
      <c r="G17" s="14"/>
      <c r="H17" s="65">
        <f t="shared" si="0"/>
        <v>0</v>
      </c>
    </row>
    <row r="18" spans="1:8" s="7" customFormat="1" ht="30" customHeight="1" x14ac:dyDescent="0.3">
      <c r="A18" s="62">
        <v>195002087491</v>
      </c>
      <c r="B18" s="15" t="s">
        <v>216</v>
      </c>
      <c r="C18" s="14" t="s">
        <v>217</v>
      </c>
      <c r="D18" s="16">
        <v>20.99</v>
      </c>
      <c r="E18" s="16">
        <v>9.5</v>
      </c>
      <c r="F18" s="14">
        <v>2</v>
      </c>
      <c r="G18" s="14"/>
      <c r="H18" s="65">
        <f t="shared" si="0"/>
        <v>0</v>
      </c>
    </row>
    <row r="19" spans="1:8" s="7" customFormat="1" ht="30" customHeight="1" x14ac:dyDescent="0.3">
      <c r="A19" s="62">
        <v>195002073609</v>
      </c>
      <c r="B19" s="15" t="s">
        <v>218</v>
      </c>
      <c r="C19" s="14" t="s">
        <v>219</v>
      </c>
      <c r="D19" s="16">
        <v>18.989999999999998</v>
      </c>
      <c r="E19" s="16">
        <v>8.5</v>
      </c>
      <c r="F19" s="14">
        <v>2</v>
      </c>
      <c r="G19" s="14"/>
      <c r="H19" s="65">
        <f t="shared" si="0"/>
        <v>0</v>
      </c>
    </row>
    <row r="20" spans="1:8" s="7" customFormat="1" ht="30" customHeight="1" x14ac:dyDescent="0.3">
      <c r="A20" s="62">
        <v>195002073586</v>
      </c>
      <c r="B20" s="15" t="s">
        <v>220</v>
      </c>
      <c r="C20" s="14" t="s">
        <v>221</v>
      </c>
      <c r="D20" s="16">
        <v>18.989999999999998</v>
      </c>
      <c r="E20" s="16">
        <v>8.5</v>
      </c>
      <c r="F20" s="14">
        <v>2</v>
      </c>
      <c r="G20" s="14"/>
      <c r="H20" s="65">
        <f t="shared" si="0"/>
        <v>0</v>
      </c>
    </row>
    <row r="21" spans="1:8" ht="30" customHeight="1" x14ac:dyDescent="0.3">
      <c r="A21" s="62">
        <v>195002212893</v>
      </c>
      <c r="B21" s="15" t="s">
        <v>222</v>
      </c>
      <c r="C21" s="14" t="s">
        <v>223</v>
      </c>
      <c r="D21" s="16">
        <v>15.99</v>
      </c>
      <c r="E21" s="16">
        <v>7</v>
      </c>
      <c r="F21" s="14">
        <v>2</v>
      </c>
      <c r="G21" s="14"/>
      <c r="H21" s="65">
        <f t="shared" si="0"/>
        <v>0</v>
      </c>
    </row>
    <row r="22" spans="1:8" ht="30" customHeight="1" x14ac:dyDescent="0.3">
      <c r="A22" s="62">
        <v>195002212930</v>
      </c>
      <c r="B22" s="15" t="s">
        <v>224</v>
      </c>
      <c r="C22" s="14" t="s">
        <v>225</v>
      </c>
      <c r="D22" s="16">
        <v>15.99</v>
      </c>
      <c r="E22" s="16">
        <v>7</v>
      </c>
      <c r="F22" s="14">
        <v>2</v>
      </c>
      <c r="G22" s="14"/>
      <c r="H22" s="65">
        <f t="shared" si="0"/>
        <v>0</v>
      </c>
    </row>
    <row r="23" spans="1:8" ht="30" customHeight="1" x14ac:dyDescent="0.3">
      <c r="A23" s="62">
        <v>195002212879</v>
      </c>
      <c r="B23" s="15" t="s">
        <v>226</v>
      </c>
      <c r="C23" s="14" t="s">
        <v>227</v>
      </c>
      <c r="D23" s="16">
        <v>15.99</v>
      </c>
      <c r="E23" s="16">
        <v>7</v>
      </c>
      <c r="F23" s="14">
        <v>2</v>
      </c>
      <c r="G23" s="14"/>
      <c r="H23" s="65">
        <f t="shared" si="0"/>
        <v>0</v>
      </c>
    </row>
    <row r="24" spans="1:8" ht="30" customHeight="1" x14ac:dyDescent="0.3">
      <c r="A24" s="62">
        <v>195002212916</v>
      </c>
      <c r="B24" s="15" t="s">
        <v>228</v>
      </c>
      <c r="C24" s="14" t="s">
        <v>229</v>
      </c>
      <c r="D24" s="16">
        <v>15.99</v>
      </c>
      <c r="E24" s="16">
        <v>7</v>
      </c>
      <c r="F24" s="14">
        <v>2</v>
      </c>
      <c r="G24" s="14"/>
      <c r="H24" s="65">
        <f t="shared" si="0"/>
        <v>0</v>
      </c>
    </row>
  </sheetData>
  <mergeCells count="3">
    <mergeCell ref="A1:B6"/>
    <mergeCell ref="G10:G13"/>
    <mergeCell ref="H10:H13"/>
  </mergeCells>
  <printOptions horizontalCentered="1"/>
  <pageMargins left="0.25" right="0.25" top="0.31" bottom="0.75" header="0.3" footer="0.3"/>
  <pageSetup scale="94" orientation="landscape" r:id="rId1"/>
  <headerFooter>
    <oddFooter>&amp;C&amp;A - Christmas Catalog Purchase Order</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6BF2D-A60A-4EC8-8798-7B0A2FE52096}">
  <dimension ref="A1:H18"/>
  <sheetViews>
    <sheetView view="pageBreakPreview" zoomScale="112" zoomScaleNormal="100" zoomScaleSheetLayoutView="112" workbookViewId="0">
      <selection activeCell="C20" sqref="C20"/>
    </sheetView>
  </sheetViews>
  <sheetFormatPr defaultRowHeight="14.4" x14ac:dyDescent="0.3"/>
  <cols>
    <col min="1" max="1" width="16.77734375" customWidth="1"/>
    <col min="2" max="2" width="27.21875" bestFit="1" customWidth="1"/>
    <col min="3" max="3" width="15.77734375" style="1" customWidth="1"/>
    <col min="4" max="4" width="13.77734375" customWidth="1"/>
    <col min="5" max="5" width="11.77734375" customWidth="1"/>
    <col min="6" max="6" width="13.77734375" customWidth="1"/>
    <col min="7" max="8" width="15.77734375" customWidth="1"/>
    <col min="9" max="9" width="9.44140625" bestFit="1" customWidth="1"/>
  </cols>
  <sheetData>
    <row r="1" spans="1:8" ht="20.100000000000001" customHeight="1" x14ac:dyDescent="0.45">
      <c r="A1" s="233" t="s">
        <v>235</v>
      </c>
      <c r="B1" s="234"/>
      <c r="H1" s="8" t="s">
        <v>10</v>
      </c>
    </row>
    <row r="2" spans="1:8" ht="20.100000000000001" customHeight="1" x14ac:dyDescent="0.3">
      <c r="A2" s="235"/>
      <c r="B2" s="236"/>
    </row>
    <row r="3" spans="1:8" ht="20.100000000000001" customHeight="1" x14ac:dyDescent="0.3">
      <c r="A3" s="235"/>
      <c r="B3" s="236"/>
      <c r="D3" s="11" t="s">
        <v>15</v>
      </c>
      <c r="E3" s="2"/>
      <c r="F3" s="2"/>
      <c r="G3" s="12" t="s">
        <v>11</v>
      </c>
      <c r="H3" s="2"/>
    </row>
    <row r="4" spans="1:8" ht="20.100000000000001" customHeight="1" x14ac:dyDescent="0.3">
      <c r="A4" s="235"/>
      <c r="B4" s="236"/>
      <c r="D4" s="11" t="s">
        <v>16</v>
      </c>
      <c r="E4" s="3"/>
      <c r="F4" s="3"/>
      <c r="G4" s="12" t="s">
        <v>12</v>
      </c>
      <c r="H4" s="3"/>
    </row>
    <row r="5" spans="1:8" ht="20.100000000000001" customHeight="1" x14ac:dyDescent="0.3">
      <c r="A5" s="235"/>
      <c r="B5" s="236"/>
      <c r="D5" s="11" t="s">
        <v>63</v>
      </c>
      <c r="E5" s="3"/>
      <c r="F5" s="3"/>
      <c r="G5" s="12" t="s">
        <v>13</v>
      </c>
      <c r="H5" s="3"/>
    </row>
    <row r="6" spans="1:8" ht="20.100000000000001" customHeight="1" thickBot="1" x14ac:dyDescent="0.35">
      <c r="A6" s="237"/>
      <c r="B6" s="238"/>
      <c r="D6" s="11" t="s">
        <v>17</v>
      </c>
      <c r="E6" s="3"/>
      <c r="F6" s="3"/>
      <c r="G6" s="12" t="s">
        <v>14</v>
      </c>
      <c r="H6" s="3"/>
    </row>
    <row r="8" spans="1:8" s="7" customFormat="1" ht="22.5" customHeight="1" x14ac:dyDescent="0.3">
      <c r="A8" s="73" t="s">
        <v>20</v>
      </c>
      <c r="B8" s="74"/>
      <c r="C8" s="75"/>
      <c r="D8" s="76"/>
      <c r="E8" s="77"/>
      <c r="F8" s="78"/>
      <c r="G8" s="89" t="s">
        <v>18</v>
      </c>
      <c r="H8" s="89" t="s">
        <v>19</v>
      </c>
    </row>
    <row r="9" spans="1:8" x14ac:dyDescent="0.3">
      <c r="A9" s="79"/>
      <c r="B9" s="67"/>
      <c r="D9" s="18"/>
      <c r="E9" s="18"/>
      <c r="F9" s="99"/>
      <c r="G9" s="90"/>
      <c r="H9" s="90"/>
    </row>
    <row r="10" spans="1:8" ht="15" customHeight="1" x14ac:dyDescent="0.3">
      <c r="A10" s="79"/>
      <c r="D10" s="18"/>
      <c r="E10" s="18"/>
      <c r="F10" s="99"/>
      <c r="G10" s="239">
        <f>SUM(G15:G18)</f>
        <v>0</v>
      </c>
      <c r="H10" s="241">
        <f>SUM(H15:H18)</f>
        <v>0</v>
      </c>
    </row>
    <row r="11" spans="1:8" ht="15" customHeight="1" x14ac:dyDescent="0.3">
      <c r="A11" s="79"/>
      <c r="F11" s="93"/>
      <c r="G11" s="239"/>
      <c r="H11" s="241"/>
    </row>
    <row r="12" spans="1:8" ht="15" customHeight="1" x14ac:dyDescent="0.3">
      <c r="A12" s="79"/>
      <c r="F12" s="93"/>
      <c r="G12" s="239"/>
      <c r="H12" s="241"/>
    </row>
    <row r="13" spans="1:8" ht="15.75" customHeight="1" x14ac:dyDescent="0.3">
      <c r="A13" s="82"/>
      <c r="B13" s="2"/>
      <c r="C13" s="84"/>
      <c r="D13" s="2"/>
      <c r="E13" s="2"/>
      <c r="F13" s="101"/>
      <c r="G13" s="240"/>
      <c r="H13" s="242"/>
    </row>
    <row r="14" spans="1:8" s="9" customFormat="1" ht="24.75" customHeight="1" x14ac:dyDescent="0.3">
      <c r="A14" s="61" t="s">
        <v>59</v>
      </c>
      <c r="B14" s="61" t="s">
        <v>3</v>
      </c>
      <c r="C14" s="61" t="s">
        <v>60</v>
      </c>
      <c r="D14" s="61" t="s">
        <v>7</v>
      </c>
      <c r="E14" s="61" t="s">
        <v>61</v>
      </c>
      <c r="F14" s="61" t="s">
        <v>62</v>
      </c>
      <c r="G14" s="61" t="s">
        <v>8</v>
      </c>
      <c r="H14" s="61" t="s">
        <v>9</v>
      </c>
    </row>
    <row r="15" spans="1:8" s="7" customFormat="1" ht="30" customHeight="1" x14ac:dyDescent="0.3">
      <c r="A15" s="62">
        <v>9781433589508</v>
      </c>
      <c r="B15" s="19" t="s">
        <v>231</v>
      </c>
      <c r="C15" s="63"/>
      <c r="D15" s="16">
        <v>54.99</v>
      </c>
      <c r="E15" s="16">
        <v>38.49</v>
      </c>
      <c r="F15" s="107"/>
      <c r="G15" s="14"/>
      <c r="H15" s="65">
        <f>G15*D15*(1-F15)</f>
        <v>0</v>
      </c>
    </row>
    <row r="16" spans="1:8" ht="30" customHeight="1" x14ac:dyDescent="0.3">
      <c r="A16" s="62">
        <v>9781433589515</v>
      </c>
      <c r="B16" s="19" t="s">
        <v>232</v>
      </c>
      <c r="C16" s="14"/>
      <c r="D16" s="16">
        <v>69.989999999999995</v>
      </c>
      <c r="E16" s="16">
        <v>48.99</v>
      </c>
      <c r="F16" s="107"/>
      <c r="G16" s="14"/>
      <c r="H16" s="65">
        <f>G16*D16*(1-F16)</f>
        <v>0</v>
      </c>
    </row>
    <row r="17" spans="1:8" ht="30" customHeight="1" x14ac:dyDescent="0.3">
      <c r="A17" s="62">
        <v>9781433590498</v>
      </c>
      <c r="B17" s="19" t="s">
        <v>233</v>
      </c>
      <c r="C17" s="14"/>
      <c r="D17" s="16">
        <v>34.99</v>
      </c>
      <c r="E17" s="16">
        <v>24.49</v>
      </c>
      <c r="F17" s="107"/>
      <c r="G17" s="14"/>
      <c r="H17" s="65">
        <f>G17*D17*(1-F17)</f>
        <v>0</v>
      </c>
    </row>
    <row r="18" spans="1:8" ht="30" customHeight="1" x14ac:dyDescent="0.3">
      <c r="A18" s="62">
        <v>9781433588471</v>
      </c>
      <c r="B18" s="19" t="s">
        <v>234</v>
      </c>
      <c r="C18" s="14"/>
      <c r="D18" s="16">
        <v>39.99</v>
      </c>
      <c r="E18" s="16">
        <v>30</v>
      </c>
      <c r="F18" s="107"/>
      <c r="G18" s="14"/>
      <c r="H18" s="65">
        <f>G18*D18*(1-F18)</f>
        <v>0</v>
      </c>
    </row>
  </sheetData>
  <mergeCells count="3">
    <mergeCell ref="A1:B6"/>
    <mergeCell ref="G10:G13"/>
    <mergeCell ref="H10:H13"/>
  </mergeCells>
  <printOptions horizontalCentered="1"/>
  <pageMargins left="0.25" right="0.25" top="0.31" bottom="0.75" header="0.3" footer="0.3"/>
  <pageSetup orientation="landscape" r:id="rId1"/>
  <headerFooter>
    <oddFooter>&amp;C&amp;A - Christmas Catalog Purchase Order</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DC5E6-E133-4383-8360-8B4E3A55E966}">
  <dimension ref="A1:H17"/>
  <sheetViews>
    <sheetView view="pageBreakPreview" zoomScale="112" zoomScaleNormal="100" zoomScaleSheetLayoutView="112" workbookViewId="0">
      <selection activeCell="A9" sqref="A9"/>
    </sheetView>
  </sheetViews>
  <sheetFormatPr defaultRowHeight="14.4" x14ac:dyDescent="0.3"/>
  <cols>
    <col min="1" max="1" width="16.77734375" customWidth="1"/>
    <col min="2" max="2" width="27.21875" bestFit="1" customWidth="1"/>
    <col min="3" max="3" width="15.77734375" style="1" customWidth="1"/>
    <col min="4" max="4" width="13.77734375" customWidth="1"/>
    <col min="5" max="5" width="11.77734375" customWidth="1"/>
    <col min="6" max="6" width="13.77734375" customWidth="1"/>
    <col min="7" max="8" width="15.77734375" customWidth="1"/>
    <col min="9" max="9" width="9.44140625" bestFit="1" customWidth="1"/>
  </cols>
  <sheetData>
    <row r="1" spans="1:8" ht="20.100000000000001" customHeight="1" x14ac:dyDescent="0.45">
      <c r="A1" s="233" t="s">
        <v>240</v>
      </c>
      <c r="B1" s="234"/>
      <c r="H1" s="8" t="s">
        <v>10</v>
      </c>
    </row>
    <row r="2" spans="1:8" ht="20.100000000000001" customHeight="1" x14ac:dyDescent="0.3">
      <c r="A2" s="235"/>
      <c r="B2" s="236"/>
    </row>
    <row r="3" spans="1:8" ht="20.100000000000001" customHeight="1" x14ac:dyDescent="0.3">
      <c r="A3" s="235"/>
      <c r="B3" s="236"/>
      <c r="D3" s="11" t="s">
        <v>15</v>
      </c>
      <c r="E3" s="2"/>
      <c r="F3" s="2"/>
      <c r="G3" s="12" t="s">
        <v>11</v>
      </c>
      <c r="H3" s="2"/>
    </row>
    <row r="4" spans="1:8" ht="20.100000000000001" customHeight="1" x14ac:dyDescent="0.3">
      <c r="A4" s="235"/>
      <c r="B4" s="236"/>
      <c r="D4" s="11" t="s">
        <v>16</v>
      </c>
      <c r="E4" s="3"/>
      <c r="F4" s="3"/>
      <c r="G4" s="12" t="s">
        <v>12</v>
      </c>
      <c r="H4" s="3"/>
    </row>
    <row r="5" spans="1:8" ht="20.100000000000001" customHeight="1" x14ac:dyDescent="0.3">
      <c r="A5" s="235"/>
      <c r="B5" s="236"/>
      <c r="D5" s="11" t="s">
        <v>63</v>
      </c>
      <c r="E5" s="3"/>
      <c r="F5" s="3"/>
      <c r="G5" s="12" t="s">
        <v>13</v>
      </c>
      <c r="H5" s="3"/>
    </row>
    <row r="6" spans="1:8" ht="20.100000000000001" customHeight="1" thickBot="1" x14ac:dyDescent="0.35">
      <c r="A6" s="237"/>
      <c r="B6" s="238"/>
      <c r="D6" s="11" t="s">
        <v>17</v>
      </c>
      <c r="E6" s="3"/>
      <c r="F6" s="3"/>
      <c r="G6" s="12" t="s">
        <v>14</v>
      </c>
      <c r="H6" s="3"/>
    </row>
    <row r="8" spans="1:8" s="7" customFormat="1" ht="22.5" customHeight="1" x14ac:dyDescent="0.3">
      <c r="A8" s="73" t="s">
        <v>20</v>
      </c>
      <c r="B8" s="74"/>
      <c r="C8" s="75"/>
      <c r="D8" s="76"/>
      <c r="E8" s="77"/>
      <c r="F8" s="78"/>
      <c r="G8" s="89" t="s">
        <v>18</v>
      </c>
      <c r="H8" s="89" t="s">
        <v>19</v>
      </c>
    </row>
    <row r="9" spans="1:8" ht="30.75" customHeight="1" x14ac:dyDescent="0.3">
      <c r="A9" s="147" t="s">
        <v>50</v>
      </c>
      <c r="B9" s="258" t="s">
        <v>377</v>
      </c>
      <c r="C9" s="258"/>
      <c r="D9" s="258"/>
      <c r="E9" s="258"/>
      <c r="F9" s="259"/>
      <c r="G9" s="90"/>
      <c r="H9" s="90"/>
    </row>
    <row r="10" spans="1:8" ht="15" customHeight="1" x14ac:dyDescent="0.3">
      <c r="A10" s="79" t="s">
        <v>241</v>
      </c>
      <c r="B10" t="s">
        <v>242</v>
      </c>
      <c r="D10" s="18"/>
      <c r="E10" s="18"/>
      <c r="F10" s="99"/>
      <c r="G10" s="239">
        <f>SUM(G15:G17)</f>
        <v>0</v>
      </c>
      <c r="H10" s="241">
        <f>SUM(H15:H17)</f>
        <v>0</v>
      </c>
    </row>
    <row r="11" spans="1:8" ht="15" customHeight="1" x14ac:dyDescent="0.3">
      <c r="A11" s="79" t="s">
        <v>54</v>
      </c>
      <c r="B11" t="s">
        <v>243</v>
      </c>
      <c r="F11" s="93"/>
      <c r="G11" s="239"/>
      <c r="H11" s="241"/>
    </row>
    <row r="12" spans="1:8" ht="15" customHeight="1" x14ac:dyDescent="0.3">
      <c r="A12" s="79" t="s">
        <v>56</v>
      </c>
      <c r="B12" t="s">
        <v>72</v>
      </c>
      <c r="F12" s="93"/>
      <c r="G12" s="239"/>
      <c r="H12" s="241"/>
    </row>
    <row r="13" spans="1:8" ht="15.75" customHeight="1" x14ac:dyDescent="0.3">
      <c r="A13" s="82" t="s">
        <v>58</v>
      </c>
      <c r="B13" s="2" t="s">
        <v>57</v>
      </c>
      <c r="C13" s="84"/>
      <c r="D13" s="2"/>
      <c r="E13" s="2"/>
      <c r="F13" s="101"/>
      <c r="G13" s="240"/>
      <c r="H13" s="242"/>
    </row>
    <row r="14" spans="1:8" s="9" customFormat="1" ht="24.75" customHeight="1" x14ac:dyDescent="0.3">
      <c r="A14" s="61" t="s">
        <v>59</v>
      </c>
      <c r="B14" s="61" t="s">
        <v>3</v>
      </c>
      <c r="C14" s="61" t="s">
        <v>60</v>
      </c>
      <c r="D14" s="61" t="s">
        <v>7</v>
      </c>
      <c r="E14" s="61" t="s">
        <v>61</v>
      </c>
      <c r="F14" s="61" t="s">
        <v>62</v>
      </c>
      <c r="G14" s="61" t="s">
        <v>8</v>
      </c>
      <c r="H14" s="61" t="s">
        <v>9</v>
      </c>
    </row>
    <row r="15" spans="1:8" s="7" customFormat="1" ht="30" customHeight="1" x14ac:dyDescent="0.3">
      <c r="A15" s="62">
        <v>9780830782932</v>
      </c>
      <c r="B15" s="19" t="s">
        <v>236</v>
      </c>
      <c r="C15" s="63"/>
      <c r="D15" s="16">
        <v>18.989999999999998</v>
      </c>
      <c r="E15" s="16"/>
      <c r="F15" s="107"/>
      <c r="G15" s="14"/>
      <c r="H15" s="65">
        <f>G15*D15*(1-F15)</f>
        <v>0</v>
      </c>
    </row>
    <row r="16" spans="1:8" ht="30" customHeight="1" x14ac:dyDescent="0.3">
      <c r="A16" s="62">
        <v>9780830784646</v>
      </c>
      <c r="B16" s="19" t="s">
        <v>237</v>
      </c>
      <c r="C16" s="14"/>
      <c r="D16" s="16">
        <v>19.989999999999998</v>
      </c>
      <c r="E16" s="16"/>
      <c r="F16" s="107"/>
      <c r="G16" s="14"/>
      <c r="H16" s="65">
        <f>G16*D16*(1-F16)</f>
        <v>0</v>
      </c>
    </row>
    <row r="17" spans="1:8" ht="30" customHeight="1" x14ac:dyDescent="0.3">
      <c r="A17" s="62">
        <v>9780830786695</v>
      </c>
      <c r="B17" s="19" t="s">
        <v>238</v>
      </c>
      <c r="C17" s="14" t="s">
        <v>239</v>
      </c>
      <c r="D17" s="16">
        <v>9.99</v>
      </c>
      <c r="E17" s="16"/>
      <c r="F17" s="107"/>
      <c r="G17" s="14"/>
      <c r="H17" s="65">
        <f>G17*D17*(1-F17)</f>
        <v>0</v>
      </c>
    </row>
  </sheetData>
  <mergeCells count="4">
    <mergeCell ref="A1:B6"/>
    <mergeCell ref="G10:G13"/>
    <mergeCell ref="H10:H13"/>
    <mergeCell ref="B9:F9"/>
  </mergeCells>
  <printOptions horizontalCentered="1"/>
  <pageMargins left="0.25" right="0.25" top="0.31" bottom="0.75" header="0.3" footer="0.3"/>
  <pageSetup orientation="landscape" r:id="rId1"/>
  <headerFooter>
    <oddFooter>&amp;C&amp;A - Christmas Catalog Purchase Order</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F4CED-D530-487E-8CA6-B090B942E6D1}">
  <dimension ref="A1:H15"/>
  <sheetViews>
    <sheetView view="pageBreakPreview" zoomScale="112" zoomScaleNormal="100" zoomScaleSheetLayoutView="112" workbookViewId="0">
      <selection activeCell="C20" sqref="C20"/>
    </sheetView>
  </sheetViews>
  <sheetFormatPr defaultRowHeight="14.4" x14ac:dyDescent="0.3"/>
  <cols>
    <col min="1" max="1" width="16.77734375" customWidth="1"/>
    <col min="2" max="2" width="27.21875" bestFit="1" customWidth="1"/>
    <col min="3" max="3" width="15.77734375" style="1" customWidth="1"/>
    <col min="4" max="4" width="13.77734375" customWidth="1"/>
    <col min="5" max="5" width="11.77734375" customWidth="1"/>
    <col min="6" max="6" width="13.77734375" customWidth="1"/>
    <col min="7" max="8" width="15.77734375" customWidth="1"/>
    <col min="9" max="9" width="9.44140625" bestFit="1" customWidth="1"/>
  </cols>
  <sheetData>
    <row r="1" spans="1:8" ht="20.100000000000001" customHeight="1" x14ac:dyDescent="0.45">
      <c r="A1" s="233" t="s">
        <v>248</v>
      </c>
      <c r="B1" s="234"/>
      <c r="H1" s="8" t="s">
        <v>10</v>
      </c>
    </row>
    <row r="2" spans="1:8" ht="20.100000000000001" customHeight="1" x14ac:dyDescent="0.3">
      <c r="A2" s="235"/>
      <c r="B2" s="236"/>
    </row>
    <row r="3" spans="1:8" ht="20.100000000000001" customHeight="1" x14ac:dyDescent="0.3">
      <c r="A3" s="235"/>
      <c r="B3" s="236"/>
      <c r="D3" s="11" t="s">
        <v>15</v>
      </c>
      <c r="E3" s="2"/>
      <c r="F3" s="2"/>
      <c r="G3" s="12" t="s">
        <v>11</v>
      </c>
      <c r="H3" s="2"/>
    </row>
    <row r="4" spans="1:8" ht="20.100000000000001" customHeight="1" x14ac:dyDescent="0.3">
      <c r="A4" s="235"/>
      <c r="B4" s="236"/>
      <c r="D4" s="11" t="s">
        <v>16</v>
      </c>
      <c r="E4" s="3"/>
      <c r="F4" s="3"/>
      <c r="G4" s="12" t="s">
        <v>12</v>
      </c>
      <c r="H4" s="3"/>
    </row>
    <row r="5" spans="1:8" ht="20.100000000000001" customHeight="1" x14ac:dyDescent="0.3">
      <c r="A5" s="235"/>
      <c r="B5" s="236"/>
      <c r="D5" s="11" t="s">
        <v>63</v>
      </c>
      <c r="E5" s="3"/>
      <c r="F5" s="3"/>
      <c r="G5" s="12" t="s">
        <v>13</v>
      </c>
      <c r="H5" s="3"/>
    </row>
    <row r="6" spans="1:8" ht="20.100000000000001" customHeight="1" thickBot="1" x14ac:dyDescent="0.35">
      <c r="A6" s="237"/>
      <c r="B6" s="238"/>
      <c r="D6" s="11" t="s">
        <v>17</v>
      </c>
      <c r="E6" s="3"/>
      <c r="F6" s="3"/>
      <c r="G6" s="12" t="s">
        <v>14</v>
      </c>
      <c r="H6" s="3"/>
    </row>
    <row r="8" spans="1:8" s="7" customFormat="1" ht="22.5" customHeight="1" x14ac:dyDescent="0.3">
      <c r="A8" s="73" t="s">
        <v>20</v>
      </c>
      <c r="B8" s="74"/>
      <c r="C8" s="75"/>
      <c r="D8" s="76"/>
      <c r="E8" s="77"/>
      <c r="F8" s="78"/>
      <c r="G8" s="89" t="s">
        <v>18</v>
      </c>
      <c r="H8" s="89" t="s">
        <v>19</v>
      </c>
    </row>
    <row r="9" spans="1:8" x14ac:dyDescent="0.3">
      <c r="A9" s="79" t="s">
        <v>50</v>
      </c>
      <c r="B9" s="145">
        <v>0.5</v>
      </c>
      <c r="C9" s="145"/>
      <c r="D9" s="145"/>
      <c r="E9" s="145"/>
      <c r="F9" s="146"/>
      <c r="G9" s="90"/>
      <c r="H9" s="90"/>
    </row>
    <row r="10" spans="1:8" ht="15" customHeight="1" x14ac:dyDescent="0.3">
      <c r="A10" s="79" t="s">
        <v>241</v>
      </c>
      <c r="B10" s="70"/>
      <c r="D10" s="18"/>
      <c r="E10" s="18"/>
      <c r="F10" s="99"/>
      <c r="G10" s="239">
        <f>SUM(G15:G15)</f>
        <v>0</v>
      </c>
      <c r="H10" s="241">
        <f>SUM(H15:H15)</f>
        <v>0</v>
      </c>
    </row>
    <row r="11" spans="1:8" ht="15" customHeight="1" x14ac:dyDescent="0.3">
      <c r="A11" s="79" t="s">
        <v>54</v>
      </c>
      <c r="B11" s="70" t="s">
        <v>246</v>
      </c>
      <c r="F11" s="93"/>
      <c r="G11" s="239"/>
      <c r="H11" s="241"/>
    </row>
    <row r="12" spans="1:8" ht="15" customHeight="1" x14ac:dyDescent="0.3">
      <c r="A12" s="79" t="s">
        <v>56</v>
      </c>
      <c r="B12" s="71">
        <v>100</v>
      </c>
      <c r="F12" s="93"/>
      <c r="G12" s="239"/>
      <c r="H12" s="241"/>
    </row>
    <row r="13" spans="1:8" ht="15.75" customHeight="1" x14ac:dyDescent="0.3">
      <c r="A13" s="82" t="s">
        <v>58</v>
      </c>
      <c r="B13" s="83" t="s">
        <v>247</v>
      </c>
      <c r="C13" s="84"/>
      <c r="D13" s="2"/>
      <c r="E13" s="2"/>
      <c r="F13" s="101"/>
      <c r="G13" s="240"/>
      <c r="H13" s="242"/>
    </row>
    <row r="14" spans="1:8" s="9" customFormat="1" ht="24.75" customHeight="1" x14ac:dyDescent="0.3">
      <c r="A14" s="61" t="s">
        <v>59</v>
      </c>
      <c r="B14" s="61" t="s">
        <v>3</v>
      </c>
      <c r="C14" s="61" t="s">
        <v>60</v>
      </c>
      <c r="D14" s="61" t="s">
        <v>7</v>
      </c>
      <c r="E14" s="61" t="s">
        <v>61</v>
      </c>
      <c r="F14" s="61" t="s">
        <v>62</v>
      </c>
      <c r="G14" s="61" t="s">
        <v>8</v>
      </c>
      <c r="H14" s="61" t="s">
        <v>9</v>
      </c>
    </row>
    <row r="15" spans="1:8" s="7" customFormat="1" ht="30" customHeight="1" x14ac:dyDescent="0.3">
      <c r="A15" s="62">
        <v>9781954201484</v>
      </c>
      <c r="B15" s="19" t="s">
        <v>244</v>
      </c>
      <c r="C15" s="63" t="s">
        <v>245</v>
      </c>
      <c r="D15" s="16">
        <v>24.95</v>
      </c>
      <c r="E15" s="16"/>
      <c r="F15" s="107">
        <v>0.5</v>
      </c>
      <c r="G15" s="14"/>
      <c r="H15" s="65">
        <f>G15*D15*(1-F15)</f>
        <v>0</v>
      </c>
    </row>
  </sheetData>
  <mergeCells count="3">
    <mergeCell ref="A1:B6"/>
    <mergeCell ref="G10:G13"/>
    <mergeCell ref="H10:H13"/>
  </mergeCells>
  <printOptions horizontalCentered="1"/>
  <pageMargins left="0.25" right="0.25" top="0.31" bottom="0.75" header="0.3" footer="0.3"/>
  <pageSetup orientation="landscape" r:id="rId1"/>
  <headerFooter>
    <oddFooter>&amp;C&amp;A - Christmas Catalog Purchase Order</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21BF4-0E15-471E-BF37-4C590C576192}">
  <dimension ref="A1:H32"/>
  <sheetViews>
    <sheetView view="pageBreakPreview" zoomScale="112" zoomScaleNormal="100" zoomScaleSheetLayoutView="112" workbookViewId="0">
      <selection activeCell="C20" sqref="C20"/>
    </sheetView>
  </sheetViews>
  <sheetFormatPr defaultRowHeight="14.4" x14ac:dyDescent="0.3"/>
  <cols>
    <col min="1" max="1" width="16.77734375" customWidth="1"/>
    <col min="2" max="2" width="31" customWidth="1"/>
    <col min="3" max="3" width="15.77734375" style="1" customWidth="1"/>
    <col min="4" max="4" width="13.77734375" customWidth="1"/>
    <col min="5" max="5" width="11.77734375" customWidth="1"/>
    <col min="6" max="6" width="14" customWidth="1"/>
    <col min="7" max="8" width="15.77734375" customWidth="1"/>
    <col min="9" max="9" width="9.44140625" bestFit="1" customWidth="1"/>
  </cols>
  <sheetData>
    <row r="1" spans="1:8" ht="20.100000000000001" customHeight="1" x14ac:dyDescent="0.45">
      <c r="A1" s="233" t="s">
        <v>276</v>
      </c>
      <c r="B1" s="234"/>
      <c r="H1" s="8" t="s">
        <v>10</v>
      </c>
    </row>
    <row r="2" spans="1:8" ht="20.100000000000001" customHeight="1" x14ac:dyDescent="0.3">
      <c r="A2" s="235"/>
      <c r="B2" s="236"/>
    </row>
    <row r="3" spans="1:8" ht="20.100000000000001" customHeight="1" x14ac:dyDescent="0.3">
      <c r="A3" s="235"/>
      <c r="B3" s="236"/>
      <c r="D3" s="11" t="s">
        <v>15</v>
      </c>
      <c r="E3" s="2"/>
      <c r="F3" s="2"/>
      <c r="G3" s="12" t="s">
        <v>11</v>
      </c>
      <c r="H3" s="2"/>
    </row>
    <row r="4" spans="1:8" ht="20.100000000000001" customHeight="1" x14ac:dyDescent="0.3">
      <c r="A4" s="235"/>
      <c r="B4" s="236"/>
      <c r="D4" s="11" t="s">
        <v>16</v>
      </c>
      <c r="E4" s="3"/>
      <c r="F4" s="3"/>
      <c r="G4" s="12" t="s">
        <v>12</v>
      </c>
      <c r="H4" s="3"/>
    </row>
    <row r="5" spans="1:8" ht="20.100000000000001" customHeight="1" x14ac:dyDescent="0.3">
      <c r="A5" s="235"/>
      <c r="B5" s="236"/>
      <c r="D5" s="11" t="s">
        <v>63</v>
      </c>
      <c r="E5" s="3"/>
      <c r="F5" s="3"/>
      <c r="G5" s="12" t="s">
        <v>13</v>
      </c>
      <c r="H5" s="3"/>
    </row>
    <row r="6" spans="1:8" ht="20.100000000000001" customHeight="1" thickBot="1" x14ac:dyDescent="0.35">
      <c r="A6" s="237"/>
      <c r="B6" s="238"/>
      <c r="D6" s="11" t="s">
        <v>17</v>
      </c>
      <c r="E6" s="3"/>
      <c r="F6" s="3"/>
      <c r="G6" s="12" t="s">
        <v>14</v>
      </c>
      <c r="H6" s="3"/>
    </row>
    <row r="8" spans="1:8" s="7" customFormat="1" ht="22.5" customHeight="1" x14ac:dyDescent="0.3">
      <c r="A8" s="73" t="s">
        <v>20</v>
      </c>
      <c r="B8" s="74"/>
      <c r="C8" s="75"/>
      <c r="D8" s="76"/>
      <c r="E8" s="77"/>
      <c r="F8" s="78"/>
      <c r="G8" s="89" t="s">
        <v>18</v>
      </c>
      <c r="H8" s="89" t="s">
        <v>19</v>
      </c>
    </row>
    <row r="9" spans="1:8" x14ac:dyDescent="0.3">
      <c r="A9" s="79" t="s">
        <v>50</v>
      </c>
      <c r="B9" s="260" t="s">
        <v>378</v>
      </c>
      <c r="C9" s="260"/>
      <c r="D9" s="260"/>
      <c r="E9" s="260"/>
      <c r="F9" s="261"/>
      <c r="G9" s="90"/>
      <c r="H9" s="90"/>
    </row>
    <row r="10" spans="1:8" ht="15" customHeight="1" x14ac:dyDescent="0.3">
      <c r="A10" s="79" t="s">
        <v>241</v>
      </c>
      <c r="B10" s="70" t="s">
        <v>274</v>
      </c>
      <c r="D10" s="18"/>
      <c r="E10" s="18"/>
      <c r="F10" s="99"/>
      <c r="G10" s="239">
        <f>SUM(G15:G32)</f>
        <v>0</v>
      </c>
      <c r="H10" s="241">
        <f>SUM(H15:H32)</f>
        <v>0</v>
      </c>
    </row>
    <row r="11" spans="1:8" ht="15" customHeight="1" x14ac:dyDescent="0.3">
      <c r="A11" s="79" t="s">
        <v>54</v>
      </c>
      <c r="B11" s="71" t="s">
        <v>275</v>
      </c>
      <c r="F11" s="93"/>
      <c r="G11" s="239"/>
      <c r="H11" s="241"/>
    </row>
    <row r="12" spans="1:8" ht="15" customHeight="1" x14ac:dyDescent="0.3">
      <c r="A12" s="79" t="s">
        <v>56</v>
      </c>
      <c r="B12" t="s">
        <v>57</v>
      </c>
      <c r="F12" s="93"/>
      <c r="G12" s="239"/>
      <c r="H12" s="241"/>
    </row>
    <row r="13" spans="1:8" ht="15.75" customHeight="1" x14ac:dyDescent="0.3">
      <c r="A13" s="82" t="s">
        <v>58</v>
      </c>
      <c r="B13" s="83" t="s">
        <v>57</v>
      </c>
      <c r="C13" s="84"/>
      <c r="D13" s="2"/>
      <c r="E13" s="2"/>
      <c r="F13" s="101"/>
      <c r="G13" s="240"/>
      <c r="H13" s="242"/>
    </row>
    <row r="14" spans="1:8" s="9" customFormat="1" ht="24.75" customHeight="1" x14ac:dyDescent="0.3">
      <c r="A14" s="61" t="s">
        <v>59</v>
      </c>
      <c r="B14" s="61" t="s">
        <v>3</v>
      </c>
      <c r="C14" s="61" t="s">
        <v>60</v>
      </c>
      <c r="D14" s="61" t="s">
        <v>7</v>
      </c>
      <c r="E14" s="61" t="s">
        <v>61</v>
      </c>
      <c r="F14" s="61" t="s">
        <v>62</v>
      </c>
      <c r="G14" s="61" t="s">
        <v>8</v>
      </c>
      <c r="H14" s="61" t="s">
        <v>9</v>
      </c>
    </row>
    <row r="15" spans="1:8" s="7" customFormat="1" ht="30" customHeight="1" x14ac:dyDescent="0.3">
      <c r="A15" s="62">
        <v>9781546029243</v>
      </c>
      <c r="B15" s="19" t="s">
        <v>249</v>
      </c>
      <c r="C15" s="63" t="s">
        <v>250</v>
      </c>
      <c r="D15" s="16">
        <v>19</v>
      </c>
      <c r="E15" s="16">
        <v>15.97</v>
      </c>
      <c r="F15" s="107"/>
      <c r="G15" s="14"/>
      <c r="H15" s="65">
        <f>G15*D15*(1-F15)</f>
        <v>0</v>
      </c>
    </row>
    <row r="16" spans="1:8" ht="30" customHeight="1" x14ac:dyDescent="0.3">
      <c r="A16" s="62">
        <v>9781546003564</v>
      </c>
      <c r="B16" s="19" t="s">
        <v>251</v>
      </c>
      <c r="C16" s="63" t="s">
        <v>252</v>
      </c>
      <c r="D16" s="16">
        <v>14.99</v>
      </c>
      <c r="E16" s="16"/>
      <c r="F16" s="107"/>
      <c r="G16" s="14"/>
      <c r="H16" s="65">
        <f t="shared" ref="H16:H32" si="0">G16*D16*(1-F16)</f>
        <v>0</v>
      </c>
    </row>
    <row r="17" spans="1:8" ht="30" customHeight="1" x14ac:dyDescent="0.3">
      <c r="A17" s="62">
        <v>9781546004905</v>
      </c>
      <c r="B17" s="19" t="s">
        <v>253</v>
      </c>
      <c r="C17" s="63" t="s">
        <v>254</v>
      </c>
      <c r="D17" s="16">
        <v>29</v>
      </c>
      <c r="E17" s="16">
        <v>24.97</v>
      </c>
      <c r="F17" s="107"/>
      <c r="G17" s="14"/>
      <c r="H17" s="65">
        <f t="shared" si="0"/>
        <v>0</v>
      </c>
    </row>
    <row r="18" spans="1:8" ht="30" customHeight="1" x14ac:dyDescent="0.3">
      <c r="A18" s="62">
        <v>9780762481354</v>
      </c>
      <c r="B18" s="19" t="s">
        <v>255</v>
      </c>
      <c r="C18" s="63" t="s">
        <v>256</v>
      </c>
      <c r="D18" s="16">
        <v>29.99</v>
      </c>
      <c r="E18" s="16"/>
      <c r="F18" s="107"/>
      <c r="G18" s="14"/>
      <c r="H18" s="65">
        <f t="shared" si="0"/>
        <v>0</v>
      </c>
    </row>
    <row r="19" spans="1:8" ht="30" customHeight="1" x14ac:dyDescent="0.3">
      <c r="A19" s="62">
        <v>9781546005520</v>
      </c>
      <c r="B19" s="19" t="s">
        <v>257</v>
      </c>
      <c r="C19" s="63" t="s">
        <v>258</v>
      </c>
      <c r="D19" s="16">
        <v>19</v>
      </c>
      <c r="E19" s="16">
        <v>16.97</v>
      </c>
      <c r="F19" s="107"/>
      <c r="G19" s="14"/>
      <c r="H19" s="65">
        <f t="shared" si="0"/>
        <v>0</v>
      </c>
    </row>
    <row r="20" spans="1:8" ht="30" customHeight="1" x14ac:dyDescent="0.3">
      <c r="A20" s="62">
        <v>9781546003588</v>
      </c>
      <c r="B20" s="19" t="s">
        <v>259</v>
      </c>
      <c r="C20" s="63"/>
      <c r="D20" s="16">
        <v>11.99</v>
      </c>
      <c r="E20" s="16"/>
      <c r="F20" s="107"/>
      <c r="G20" s="14"/>
      <c r="H20" s="65">
        <f t="shared" si="0"/>
        <v>0</v>
      </c>
    </row>
    <row r="21" spans="1:8" ht="30" customHeight="1" x14ac:dyDescent="0.3">
      <c r="A21" s="62">
        <v>9781546003601</v>
      </c>
      <c r="B21" s="19" t="s">
        <v>260</v>
      </c>
      <c r="C21" s="63"/>
      <c r="D21" s="16">
        <v>11.99</v>
      </c>
      <c r="E21" s="16"/>
      <c r="F21" s="107"/>
      <c r="G21" s="14"/>
      <c r="H21" s="65">
        <f t="shared" si="0"/>
        <v>0</v>
      </c>
    </row>
    <row r="22" spans="1:8" ht="30" customHeight="1" x14ac:dyDescent="0.3">
      <c r="A22" s="62">
        <v>9780762483075</v>
      </c>
      <c r="B22" s="19" t="s">
        <v>261</v>
      </c>
      <c r="C22" s="63" t="s">
        <v>262</v>
      </c>
      <c r="D22" s="16">
        <v>8.99</v>
      </c>
      <c r="E22" s="16"/>
      <c r="F22" s="107"/>
      <c r="G22" s="14"/>
      <c r="H22" s="65">
        <f t="shared" si="0"/>
        <v>0</v>
      </c>
    </row>
    <row r="23" spans="1:8" ht="30" customHeight="1" x14ac:dyDescent="0.3">
      <c r="A23" s="62">
        <v>9780762479771</v>
      </c>
      <c r="B23" s="19" t="s">
        <v>263</v>
      </c>
      <c r="C23" s="63" t="s">
        <v>262</v>
      </c>
      <c r="D23" s="16">
        <v>8.99</v>
      </c>
      <c r="E23" s="16"/>
      <c r="F23" s="107"/>
      <c r="G23" s="14"/>
      <c r="H23" s="65">
        <f t="shared" si="0"/>
        <v>0</v>
      </c>
    </row>
    <row r="24" spans="1:8" ht="30" customHeight="1" x14ac:dyDescent="0.3">
      <c r="A24" s="62">
        <v>9781546006442</v>
      </c>
      <c r="B24" s="19" t="s">
        <v>268</v>
      </c>
      <c r="C24" s="63" t="s">
        <v>269</v>
      </c>
      <c r="D24" s="16">
        <v>29</v>
      </c>
      <c r="E24" s="16">
        <v>23.97</v>
      </c>
      <c r="F24" s="107"/>
      <c r="G24" s="14"/>
      <c r="H24" s="65">
        <f t="shared" si="0"/>
        <v>0</v>
      </c>
    </row>
    <row r="25" spans="1:8" ht="30" customHeight="1" x14ac:dyDescent="0.3">
      <c r="A25" s="62">
        <v>9781546006923</v>
      </c>
      <c r="B25" s="19" t="s">
        <v>270</v>
      </c>
      <c r="C25" s="63" t="s">
        <v>258</v>
      </c>
      <c r="D25" s="16">
        <v>16.989999999999998</v>
      </c>
      <c r="E25" s="16">
        <v>13.97</v>
      </c>
      <c r="F25" s="107"/>
      <c r="G25" s="14"/>
      <c r="H25" s="65">
        <f t="shared" si="0"/>
        <v>0</v>
      </c>
    </row>
    <row r="26" spans="1:8" ht="30" customHeight="1" x14ac:dyDescent="0.3">
      <c r="A26" s="62">
        <v>9781546006930</v>
      </c>
      <c r="B26" s="19" t="s">
        <v>271</v>
      </c>
      <c r="C26" s="63" t="s">
        <v>258</v>
      </c>
      <c r="D26" s="16">
        <v>16.989999999999998</v>
      </c>
      <c r="E26" s="16">
        <v>13.97</v>
      </c>
      <c r="F26" s="107"/>
      <c r="G26" s="14"/>
      <c r="H26" s="65">
        <f t="shared" si="0"/>
        <v>0</v>
      </c>
    </row>
    <row r="27" spans="1:8" ht="30" customHeight="1" x14ac:dyDescent="0.3">
      <c r="A27" s="62">
        <v>9781546006954</v>
      </c>
      <c r="B27" s="19" t="s">
        <v>272</v>
      </c>
      <c r="C27" s="63" t="s">
        <v>258</v>
      </c>
      <c r="D27" s="16">
        <v>16.989999999999998</v>
      </c>
      <c r="E27" s="16">
        <v>13.97</v>
      </c>
      <c r="F27" s="107"/>
      <c r="G27" s="14"/>
      <c r="H27" s="65">
        <f t="shared" si="0"/>
        <v>0</v>
      </c>
    </row>
    <row r="28" spans="1:8" ht="30" customHeight="1" x14ac:dyDescent="0.3">
      <c r="A28" s="62">
        <v>9781546006947</v>
      </c>
      <c r="B28" s="19" t="s">
        <v>273</v>
      </c>
      <c r="C28" s="63" t="s">
        <v>258</v>
      </c>
      <c r="D28" s="16">
        <v>16.989999999999998</v>
      </c>
      <c r="E28" s="16">
        <v>13.97</v>
      </c>
      <c r="F28" s="107"/>
      <c r="G28" s="14"/>
      <c r="H28" s="65">
        <f t="shared" si="0"/>
        <v>0</v>
      </c>
    </row>
    <row r="29" spans="1:8" ht="30" customHeight="1" x14ac:dyDescent="0.3">
      <c r="A29" s="262" t="s">
        <v>277</v>
      </c>
      <c r="B29" s="262"/>
      <c r="C29" s="262"/>
      <c r="D29" s="262"/>
      <c r="E29" s="262"/>
      <c r="F29" s="262"/>
      <c r="G29" s="262"/>
      <c r="H29" s="262"/>
    </row>
    <row r="30" spans="1:8" ht="30" customHeight="1" x14ac:dyDescent="0.3">
      <c r="A30" s="62">
        <v>9781546005087</v>
      </c>
      <c r="B30" s="19" t="s">
        <v>264</v>
      </c>
      <c r="C30" s="63" t="s">
        <v>265</v>
      </c>
      <c r="D30" s="16">
        <v>28</v>
      </c>
      <c r="E30" s="16">
        <v>23.97</v>
      </c>
      <c r="F30" s="107"/>
      <c r="G30" s="14"/>
      <c r="H30" s="65">
        <f t="shared" si="0"/>
        <v>0</v>
      </c>
    </row>
    <row r="31" spans="1:8" ht="30" customHeight="1" x14ac:dyDescent="0.3">
      <c r="A31" s="62">
        <v>9781546005070</v>
      </c>
      <c r="B31" s="19" t="s">
        <v>266</v>
      </c>
      <c r="C31" s="63" t="s">
        <v>265</v>
      </c>
      <c r="D31" s="16">
        <v>16.989999999999998</v>
      </c>
      <c r="E31" s="16"/>
      <c r="F31" s="107"/>
      <c r="G31" s="14"/>
      <c r="H31" s="65">
        <f t="shared" si="0"/>
        <v>0</v>
      </c>
    </row>
    <row r="32" spans="1:8" ht="30" customHeight="1" x14ac:dyDescent="0.3">
      <c r="A32" s="62">
        <v>9781546005285</v>
      </c>
      <c r="B32" s="19" t="s">
        <v>267</v>
      </c>
      <c r="C32" s="63" t="s">
        <v>265</v>
      </c>
      <c r="D32" s="16">
        <v>22</v>
      </c>
      <c r="E32" s="16">
        <v>19.97</v>
      </c>
      <c r="F32" s="107"/>
      <c r="G32" s="14"/>
      <c r="H32" s="65">
        <f t="shared" si="0"/>
        <v>0</v>
      </c>
    </row>
  </sheetData>
  <mergeCells count="5">
    <mergeCell ref="A1:B6"/>
    <mergeCell ref="G10:G13"/>
    <mergeCell ref="H10:H13"/>
    <mergeCell ref="B9:F9"/>
    <mergeCell ref="A29:H29"/>
  </mergeCells>
  <printOptions horizontalCentered="1"/>
  <pageMargins left="0.25" right="0.25" top="0.31" bottom="0.75" header="0.3" footer="0.3"/>
  <pageSetup scale="99" orientation="landscape" r:id="rId1"/>
  <headerFooter>
    <oddFooter>&amp;C&amp;A - Christmas Catalog Purchase Order</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2119A-63BA-459A-A68A-5300D5BA08FC}">
  <sheetPr>
    <pageSetUpPr fitToPage="1"/>
  </sheetPr>
  <dimension ref="A1"/>
  <sheetViews>
    <sheetView view="pageBreakPreview" zoomScale="60" zoomScaleNormal="100" workbookViewId="0">
      <selection activeCell="H8" sqref="H8:H13"/>
    </sheetView>
  </sheetViews>
  <sheetFormatPr defaultRowHeight="14.4" x14ac:dyDescent="0.3"/>
  <sheetData/>
  <printOptions horizontalCentered="1"/>
  <pageMargins left="0.25" right="0.25" top="0.31" bottom="0.75" header="0.3" footer="0.3"/>
  <pageSetup scale="88" fitToHeight="0" orientation="portrait" r:id="rId1"/>
  <headerFooter>
    <oddFooter>&amp;C&amp;A - Christmas Catalog Purchase Order</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EFA4E-9C02-4040-A26B-11E2AEDC780B}">
  <sheetPr>
    <pageSetUpPr fitToPage="1"/>
  </sheetPr>
  <dimension ref="A1:K85"/>
  <sheetViews>
    <sheetView view="pageBreakPreview" topLeftCell="A52" zoomScaleNormal="100" zoomScaleSheetLayoutView="100" workbookViewId="0">
      <selection activeCell="H8" sqref="H8:H13"/>
    </sheetView>
  </sheetViews>
  <sheetFormatPr defaultRowHeight="14.4" x14ac:dyDescent="0.3"/>
  <cols>
    <col min="1" max="1" width="6.21875" style="1" bestFit="1" customWidth="1"/>
    <col min="2" max="2" width="14.77734375" customWidth="1"/>
    <col min="3" max="3" width="51" customWidth="1"/>
    <col min="4" max="4" width="19.5546875" style="1" customWidth="1"/>
    <col min="5" max="6" width="10.21875" style="4" customWidth="1"/>
    <col min="7" max="7" width="14.77734375" style="57" customWidth="1"/>
    <col min="8" max="8" width="1.77734375" customWidth="1"/>
    <col min="9" max="9" width="9.21875" style="20"/>
    <col min="10" max="10" width="9.5546875" style="21" customWidth="1"/>
    <col min="11" max="11" width="9.21875" style="21"/>
  </cols>
  <sheetData>
    <row r="1" spans="1:11" ht="37.5" customHeight="1" thickBot="1" x14ac:dyDescent="0.35">
      <c r="A1" s="122"/>
      <c r="B1" s="123"/>
      <c r="C1" s="123"/>
      <c r="D1" s="124"/>
      <c r="E1" s="125"/>
      <c r="F1" s="125"/>
      <c r="G1" s="126" t="s">
        <v>278</v>
      </c>
    </row>
    <row r="2" spans="1:11" ht="6.75" customHeight="1" x14ac:dyDescent="0.3">
      <c r="A2" s="127"/>
      <c r="G2" s="128"/>
    </row>
    <row r="3" spans="1:11" ht="18.75" customHeight="1" x14ac:dyDescent="0.3">
      <c r="A3" s="127"/>
      <c r="B3" s="129" t="s">
        <v>279</v>
      </c>
      <c r="C3" s="13" t="s">
        <v>365</v>
      </c>
      <c r="D3" s="129" t="s">
        <v>280</v>
      </c>
      <c r="E3" s="269">
        <f>$E$4-15</f>
        <v>45214</v>
      </c>
      <c r="F3" s="269"/>
      <c r="G3" s="128"/>
    </row>
    <row r="4" spans="1:11" ht="18.75" customHeight="1" x14ac:dyDescent="0.3">
      <c r="A4" s="127"/>
      <c r="B4" s="129" t="s">
        <v>281</v>
      </c>
      <c r="C4" s="13"/>
      <c r="D4" s="129" t="s">
        <v>282</v>
      </c>
      <c r="E4" s="269">
        <v>45229</v>
      </c>
      <c r="F4" s="269"/>
      <c r="G4" s="128"/>
    </row>
    <row r="5" spans="1:11" ht="18.75" customHeight="1" x14ac:dyDescent="0.3">
      <c r="A5" s="127"/>
      <c r="B5" s="129" t="s">
        <v>283</v>
      </c>
      <c r="C5" s="13"/>
      <c r="D5" s="129" t="s">
        <v>284</v>
      </c>
      <c r="E5" s="269">
        <v>45255</v>
      </c>
      <c r="F5" s="269"/>
      <c r="G5" s="128"/>
    </row>
    <row r="6" spans="1:11" ht="18.75" customHeight="1" x14ac:dyDescent="0.3">
      <c r="A6" s="127"/>
      <c r="B6" s="129" t="s">
        <v>285</v>
      </c>
      <c r="C6" s="22"/>
      <c r="D6" s="129" t="s">
        <v>286</v>
      </c>
      <c r="E6" s="270">
        <f>$E$4-1</f>
        <v>45228</v>
      </c>
      <c r="F6" s="270"/>
      <c r="G6" s="128"/>
    </row>
    <row r="7" spans="1:11" ht="18.75" customHeight="1" x14ac:dyDescent="0.3">
      <c r="A7" s="127"/>
      <c r="B7" s="129" t="s">
        <v>287</v>
      </c>
      <c r="C7" s="13" t="str">
        <f>G1</f>
        <v xml:space="preserve">Munce Christmas Catalog </v>
      </c>
      <c r="D7" s="130" t="s">
        <v>288</v>
      </c>
      <c r="E7" s="269">
        <f ca="1">TODAY()</f>
        <v>45232</v>
      </c>
      <c r="F7" s="269"/>
      <c r="G7" s="128"/>
    </row>
    <row r="8" spans="1:11" ht="18.75" customHeight="1" x14ac:dyDescent="0.3">
      <c r="A8" s="127"/>
      <c r="B8" s="129" t="s">
        <v>289</v>
      </c>
      <c r="C8" s="23" t="s">
        <v>290</v>
      </c>
      <c r="D8" s="129" t="s">
        <v>291</v>
      </c>
      <c r="E8" s="271" t="str">
        <f ca="1">IF(E6&gt;=TODAY(),"90 days","NONE")</f>
        <v>NONE</v>
      </c>
      <c r="F8" s="271"/>
      <c r="G8" s="128"/>
    </row>
    <row r="9" spans="1:11" ht="32.25" customHeight="1" x14ac:dyDescent="0.3">
      <c r="A9" s="266" t="s">
        <v>292</v>
      </c>
      <c r="B9" s="267"/>
      <c r="C9" s="267"/>
      <c r="D9" s="267"/>
      <c r="E9" s="267"/>
      <c r="F9" s="267"/>
      <c r="G9" s="268"/>
    </row>
    <row r="10" spans="1:11" x14ac:dyDescent="0.3">
      <c r="A10" s="137" t="s">
        <v>293</v>
      </c>
      <c r="G10" s="128"/>
    </row>
    <row r="11" spans="1:11" s="10" customFormat="1" ht="30.75" customHeight="1" thickBot="1" x14ac:dyDescent="0.35">
      <c r="A11" s="132" t="s">
        <v>294</v>
      </c>
      <c r="B11" s="133" t="s">
        <v>59</v>
      </c>
      <c r="C11" s="133" t="s">
        <v>295</v>
      </c>
      <c r="D11" s="133" t="s">
        <v>296</v>
      </c>
      <c r="E11" s="134" t="s">
        <v>297</v>
      </c>
      <c r="F11" s="135" t="s">
        <v>61</v>
      </c>
      <c r="G11" s="136" t="s">
        <v>298</v>
      </c>
      <c r="I11" s="54" t="s">
        <v>299</v>
      </c>
      <c r="J11" s="55" t="s">
        <v>300</v>
      </c>
      <c r="K11" s="56" t="s">
        <v>301</v>
      </c>
    </row>
    <row r="12" spans="1:11" ht="15.6" x14ac:dyDescent="0.3">
      <c r="A12" s="127"/>
      <c r="C12" s="131"/>
      <c r="G12" s="128"/>
      <c r="I12" s="24"/>
      <c r="J12" s="25"/>
      <c r="K12" s="25"/>
    </row>
    <row r="13" spans="1:11" s="18" customFormat="1" x14ac:dyDescent="0.3">
      <c r="A13" s="26">
        <v>4</v>
      </c>
      <c r="B13" s="27">
        <v>9780310365730</v>
      </c>
      <c r="C13" s="28" t="s">
        <v>302</v>
      </c>
      <c r="D13" s="29" t="s">
        <v>303</v>
      </c>
      <c r="E13" s="30">
        <v>16.989999999999998</v>
      </c>
      <c r="F13" s="31" t="s">
        <v>304</v>
      </c>
      <c r="G13" s="58">
        <f>IF(A13&gt;=4,0.64,IF(A13&lt;=3,0.45))</f>
        <v>0.64</v>
      </c>
      <c r="I13" s="32">
        <f>IF(A13&gt;0,(1-(J13/(E13*0.6))),"")</f>
        <v>0.4</v>
      </c>
      <c r="J13" s="33">
        <f t="shared" ref="J13:J63" si="0">IF(A13&gt;0,(E13*(1-G13)),"")</f>
        <v>6.1163999999999996</v>
      </c>
      <c r="K13" s="33">
        <f t="shared" ref="K13:K63" si="1">IF(A13&gt;0,(J13*A13),"")</f>
        <v>24.465599999999998</v>
      </c>
    </row>
    <row r="14" spans="1:11" s="18" customFormat="1" x14ac:dyDescent="0.3">
      <c r="A14" s="26">
        <v>4</v>
      </c>
      <c r="B14" s="27">
        <v>9780785231349</v>
      </c>
      <c r="C14" s="28" t="s">
        <v>305</v>
      </c>
      <c r="D14" s="29" t="s">
        <v>303</v>
      </c>
      <c r="E14" s="30">
        <v>22.99</v>
      </c>
      <c r="F14" s="31" t="s">
        <v>304</v>
      </c>
      <c r="G14" s="58">
        <f t="shared" ref="G14:G34" si="2">IF(A14&gt;=4,0.64,IF(A14&lt;=3,0.45))</f>
        <v>0.64</v>
      </c>
      <c r="I14" s="32">
        <f t="shared" ref="I14:I34" si="3">IF(A14&gt;0,(1-(J14/(E14*0.6))),"")</f>
        <v>0.4</v>
      </c>
      <c r="J14" s="33">
        <f t="shared" si="0"/>
        <v>8.2763999999999989</v>
      </c>
      <c r="K14" s="33">
        <f t="shared" si="1"/>
        <v>33.105599999999995</v>
      </c>
    </row>
    <row r="15" spans="1:11" s="18" customFormat="1" x14ac:dyDescent="0.3">
      <c r="A15" s="26">
        <v>4</v>
      </c>
      <c r="B15" s="27">
        <v>9780310141914</v>
      </c>
      <c r="C15" s="28" t="s">
        <v>306</v>
      </c>
      <c r="D15" s="29" t="s">
        <v>303</v>
      </c>
      <c r="E15" s="30">
        <v>14.99</v>
      </c>
      <c r="F15" s="31" t="s">
        <v>304</v>
      </c>
      <c r="G15" s="58">
        <f t="shared" si="2"/>
        <v>0.64</v>
      </c>
      <c r="I15" s="32">
        <f t="shared" si="3"/>
        <v>0.4</v>
      </c>
      <c r="J15" s="33">
        <f t="shared" si="0"/>
        <v>5.3963999999999999</v>
      </c>
      <c r="K15" s="33">
        <f t="shared" si="1"/>
        <v>21.585599999999999</v>
      </c>
    </row>
    <row r="16" spans="1:11" s="18" customFormat="1" x14ac:dyDescent="0.3">
      <c r="A16" s="26">
        <v>4</v>
      </c>
      <c r="B16" s="27">
        <v>9780310752806</v>
      </c>
      <c r="C16" s="28" t="s">
        <v>307</v>
      </c>
      <c r="D16" s="29" t="s">
        <v>303</v>
      </c>
      <c r="E16" s="30">
        <v>16.989999999999998</v>
      </c>
      <c r="F16" s="31" t="s">
        <v>304</v>
      </c>
      <c r="G16" s="58">
        <f t="shared" si="2"/>
        <v>0.64</v>
      </c>
      <c r="I16" s="32">
        <f t="shared" si="3"/>
        <v>0.4</v>
      </c>
      <c r="J16" s="33">
        <f t="shared" si="0"/>
        <v>6.1163999999999996</v>
      </c>
      <c r="K16" s="33">
        <f t="shared" si="1"/>
        <v>24.465599999999998</v>
      </c>
    </row>
    <row r="17" spans="1:11" s="18" customFormat="1" x14ac:dyDescent="0.3">
      <c r="A17" s="26">
        <v>4</v>
      </c>
      <c r="B17" s="27">
        <v>9780310154792</v>
      </c>
      <c r="C17" s="28" t="s">
        <v>308</v>
      </c>
      <c r="D17" s="29" t="s">
        <v>303</v>
      </c>
      <c r="E17" s="30">
        <v>12.99</v>
      </c>
      <c r="F17" s="31" t="s">
        <v>304</v>
      </c>
      <c r="G17" s="58">
        <f t="shared" si="2"/>
        <v>0.64</v>
      </c>
      <c r="I17" s="32">
        <f t="shared" si="3"/>
        <v>0.39999999999999991</v>
      </c>
      <c r="J17" s="33">
        <f t="shared" si="0"/>
        <v>4.6764000000000001</v>
      </c>
      <c r="K17" s="33">
        <f t="shared" si="1"/>
        <v>18.7056</v>
      </c>
    </row>
    <row r="18" spans="1:11" s="18" customFormat="1" x14ac:dyDescent="0.3">
      <c r="A18" s="26">
        <v>4</v>
      </c>
      <c r="B18" s="27">
        <v>9780785249658</v>
      </c>
      <c r="C18" s="28" t="s">
        <v>309</v>
      </c>
      <c r="D18" s="29" t="s">
        <v>303</v>
      </c>
      <c r="E18" s="30">
        <v>19.989999999999998</v>
      </c>
      <c r="F18" s="31" t="s">
        <v>304</v>
      </c>
      <c r="G18" s="58">
        <f t="shared" si="2"/>
        <v>0.64</v>
      </c>
      <c r="I18" s="32">
        <f t="shared" si="3"/>
        <v>0.4</v>
      </c>
      <c r="J18" s="33">
        <f t="shared" si="0"/>
        <v>7.1963999999999988</v>
      </c>
      <c r="K18" s="33">
        <f t="shared" si="1"/>
        <v>28.785599999999995</v>
      </c>
    </row>
    <row r="19" spans="1:11" s="18" customFormat="1" x14ac:dyDescent="0.3">
      <c r="A19" s="26">
        <v>4</v>
      </c>
      <c r="B19" s="27">
        <v>9781400226573</v>
      </c>
      <c r="C19" s="28" t="s">
        <v>310</v>
      </c>
      <c r="D19" s="29" t="s">
        <v>303</v>
      </c>
      <c r="E19" s="30">
        <v>28.99</v>
      </c>
      <c r="F19" s="31" t="s">
        <v>304</v>
      </c>
      <c r="G19" s="58">
        <f t="shared" si="2"/>
        <v>0.64</v>
      </c>
      <c r="H19"/>
      <c r="I19" s="32">
        <f t="shared" si="3"/>
        <v>0.4</v>
      </c>
      <c r="J19" s="33">
        <f t="shared" si="0"/>
        <v>10.436399999999999</v>
      </c>
      <c r="K19" s="33">
        <f t="shared" si="1"/>
        <v>41.745599999999996</v>
      </c>
    </row>
    <row r="20" spans="1:11" s="18" customFormat="1" x14ac:dyDescent="0.3">
      <c r="A20" s="26">
        <v>4</v>
      </c>
      <c r="B20" s="27">
        <v>9781400238866</v>
      </c>
      <c r="C20" s="28" t="s">
        <v>311</v>
      </c>
      <c r="D20" s="34" t="s">
        <v>303</v>
      </c>
      <c r="E20" s="30">
        <v>17.989999999999998</v>
      </c>
      <c r="F20" s="31" t="s">
        <v>304</v>
      </c>
      <c r="G20" s="58">
        <f t="shared" si="2"/>
        <v>0.64</v>
      </c>
      <c r="H20"/>
      <c r="I20" s="32">
        <f t="shared" si="3"/>
        <v>0.4</v>
      </c>
      <c r="J20" s="33">
        <f t="shared" si="0"/>
        <v>6.476399999999999</v>
      </c>
      <c r="K20" s="33">
        <f t="shared" si="1"/>
        <v>25.905599999999996</v>
      </c>
    </row>
    <row r="21" spans="1:11" s="18" customFormat="1" x14ac:dyDescent="0.3">
      <c r="A21" s="26">
        <v>4</v>
      </c>
      <c r="B21" s="27">
        <v>9781400246328</v>
      </c>
      <c r="C21" s="28" t="s">
        <v>312</v>
      </c>
      <c r="D21" s="29" t="s">
        <v>303</v>
      </c>
      <c r="E21" s="30">
        <v>14.99</v>
      </c>
      <c r="F21" s="31" t="s">
        <v>304</v>
      </c>
      <c r="G21" s="58">
        <f t="shared" si="2"/>
        <v>0.64</v>
      </c>
      <c r="I21" s="32">
        <f t="shared" si="3"/>
        <v>0.4</v>
      </c>
      <c r="J21" s="33">
        <f>IF(A21&gt;0,(E21*(1-G21)),"")</f>
        <v>5.3963999999999999</v>
      </c>
      <c r="K21" s="33">
        <f>IF(A21&gt;0,(J21*A21),"")</f>
        <v>21.585599999999999</v>
      </c>
    </row>
    <row r="22" spans="1:11" s="18" customFormat="1" x14ac:dyDescent="0.3">
      <c r="A22" s="26">
        <v>4</v>
      </c>
      <c r="B22" s="27">
        <v>9781400239535</v>
      </c>
      <c r="C22" s="28" t="s">
        <v>313</v>
      </c>
      <c r="D22" s="29" t="s">
        <v>303</v>
      </c>
      <c r="E22" s="30">
        <v>29.99</v>
      </c>
      <c r="F22" s="31" t="s">
        <v>304</v>
      </c>
      <c r="G22" s="58">
        <f t="shared" si="2"/>
        <v>0.64</v>
      </c>
      <c r="H22"/>
      <c r="I22" s="32">
        <f t="shared" si="3"/>
        <v>0.40000000000000013</v>
      </c>
      <c r="J22" s="33">
        <f t="shared" si="0"/>
        <v>10.796399999999998</v>
      </c>
      <c r="K22" s="33">
        <f t="shared" si="1"/>
        <v>43.185599999999994</v>
      </c>
    </row>
    <row r="23" spans="1:11" s="18" customFormat="1" x14ac:dyDescent="0.3">
      <c r="A23" s="26">
        <v>4</v>
      </c>
      <c r="B23" s="27">
        <v>9781400336173</v>
      </c>
      <c r="C23" s="28" t="s">
        <v>314</v>
      </c>
      <c r="D23" s="29" t="s">
        <v>303</v>
      </c>
      <c r="E23" s="30">
        <v>12.99</v>
      </c>
      <c r="F23" s="31" t="s">
        <v>304</v>
      </c>
      <c r="G23" s="58">
        <f t="shared" si="2"/>
        <v>0.64</v>
      </c>
      <c r="I23" s="32">
        <f t="shared" si="3"/>
        <v>0.39999999999999991</v>
      </c>
      <c r="J23" s="33">
        <f t="shared" si="0"/>
        <v>4.6764000000000001</v>
      </c>
      <c r="K23" s="33">
        <f t="shared" si="1"/>
        <v>18.7056</v>
      </c>
    </row>
    <row r="24" spans="1:11" s="18" customFormat="1" x14ac:dyDescent="0.3">
      <c r="A24" s="26">
        <v>4</v>
      </c>
      <c r="B24" s="27">
        <v>9781400336555</v>
      </c>
      <c r="C24" s="28" t="s">
        <v>315</v>
      </c>
      <c r="D24" s="29" t="s">
        <v>303</v>
      </c>
      <c r="E24" s="30">
        <v>14.99</v>
      </c>
      <c r="F24" s="31" t="s">
        <v>304</v>
      </c>
      <c r="G24" s="58">
        <f t="shared" si="2"/>
        <v>0.64</v>
      </c>
      <c r="I24" s="32">
        <f t="shared" si="3"/>
        <v>0.4</v>
      </c>
      <c r="J24" s="33">
        <f t="shared" si="0"/>
        <v>5.3963999999999999</v>
      </c>
      <c r="K24" s="33">
        <f t="shared" si="1"/>
        <v>21.585599999999999</v>
      </c>
    </row>
    <row r="25" spans="1:11" s="18" customFormat="1" x14ac:dyDescent="0.3">
      <c r="A25" s="26">
        <v>4</v>
      </c>
      <c r="B25" s="27">
        <v>9780785252245</v>
      </c>
      <c r="C25" s="28" t="s">
        <v>316</v>
      </c>
      <c r="D25" s="29" t="s">
        <v>303</v>
      </c>
      <c r="E25" s="30">
        <v>29.99</v>
      </c>
      <c r="F25" s="31" t="s">
        <v>304</v>
      </c>
      <c r="G25" s="58">
        <f t="shared" si="2"/>
        <v>0.64</v>
      </c>
      <c r="H25"/>
      <c r="I25" s="32">
        <f t="shared" si="3"/>
        <v>0.40000000000000013</v>
      </c>
      <c r="J25" s="33">
        <f t="shared" si="0"/>
        <v>10.796399999999998</v>
      </c>
      <c r="K25" s="33">
        <f t="shared" si="1"/>
        <v>43.185599999999994</v>
      </c>
    </row>
    <row r="26" spans="1:11" s="18" customFormat="1" x14ac:dyDescent="0.3">
      <c r="A26" s="26">
        <v>4</v>
      </c>
      <c r="B26" s="27">
        <v>9780310151197</v>
      </c>
      <c r="C26" s="28" t="s">
        <v>317</v>
      </c>
      <c r="D26" s="29" t="s">
        <v>303</v>
      </c>
      <c r="E26" s="30">
        <v>10.99</v>
      </c>
      <c r="F26" s="31" t="s">
        <v>304</v>
      </c>
      <c r="G26" s="58">
        <f t="shared" si="2"/>
        <v>0.64</v>
      </c>
      <c r="H26"/>
      <c r="I26" s="32">
        <f t="shared" si="3"/>
        <v>0.4</v>
      </c>
      <c r="J26" s="33">
        <f t="shared" si="0"/>
        <v>3.9563999999999999</v>
      </c>
      <c r="K26" s="33">
        <f t="shared" si="1"/>
        <v>15.8256</v>
      </c>
    </row>
    <row r="27" spans="1:11" s="18" customFormat="1" x14ac:dyDescent="0.3">
      <c r="A27" s="26">
        <v>4</v>
      </c>
      <c r="B27" s="27">
        <v>9781400228645</v>
      </c>
      <c r="C27" s="28" t="s">
        <v>318</v>
      </c>
      <c r="D27" s="29" t="s">
        <v>303</v>
      </c>
      <c r="E27" s="30">
        <v>22.99</v>
      </c>
      <c r="F27" s="31" t="s">
        <v>304</v>
      </c>
      <c r="G27" s="58">
        <f t="shared" si="2"/>
        <v>0.64</v>
      </c>
      <c r="I27" s="32">
        <f t="shared" si="3"/>
        <v>0.4</v>
      </c>
      <c r="J27" s="33">
        <f t="shared" si="0"/>
        <v>8.2763999999999989</v>
      </c>
      <c r="K27" s="33">
        <f t="shared" si="1"/>
        <v>33.105599999999995</v>
      </c>
    </row>
    <row r="28" spans="1:11" s="18" customFormat="1" x14ac:dyDescent="0.3">
      <c r="A28" s="26">
        <v>4</v>
      </c>
      <c r="B28" s="27">
        <v>9781400235889</v>
      </c>
      <c r="C28" s="28" t="s">
        <v>319</v>
      </c>
      <c r="D28" s="29" t="s">
        <v>303</v>
      </c>
      <c r="E28" s="30">
        <v>14.99</v>
      </c>
      <c r="F28" s="31" t="s">
        <v>304</v>
      </c>
      <c r="G28" s="58">
        <f t="shared" si="2"/>
        <v>0.64</v>
      </c>
      <c r="H28"/>
      <c r="I28" s="32">
        <f t="shared" si="3"/>
        <v>0.4</v>
      </c>
      <c r="J28" s="33">
        <f t="shared" si="0"/>
        <v>5.3963999999999999</v>
      </c>
      <c r="K28" s="33">
        <f t="shared" si="1"/>
        <v>21.585599999999999</v>
      </c>
    </row>
    <row r="29" spans="1:11" s="18" customFormat="1" x14ac:dyDescent="0.3">
      <c r="A29" s="26">
        <v>4</v>
      </c>
      <c r="B29" s="27">
        <v>9780310367871</v>
      </c>
      <c r="C29" s="28" t="s">
        <v>320</v>
      </c>
      <c r="D29" s="29" t="s">
        <v>303</v>
      </c>
      <c r="E29" s="30">
        <v>28.99</v>
      </c>
      <c r="F29" s="31" t="s">
        <v>304</v>
      </c>
      <c r="G29" s="58">
        <f t="shared" si="2"/>
        <v>0.64</v>
      </c>
      <c r="H29"/>
      <c r="I29" s="32">
        <f t="shared" si="3"/>
        <v>0.4</v>
      </c>
      <c r="J29" s="35">
        <f t="shared" si="0"/>
        <v>10.436399999999999</v>
      </c>
      <c r="K29" s="35">
        <f t="shared" si="1"/>
        <v>41.745599999999996</v>
      </c>
    </row>
    <row r="30" spans="1:11" s="18" customFormat="1" ht="28.8" x14ac:dyDescent="0.3">
      <c r="A30" s="26">
        <v>4</v>
      </c>
      <c r="B30" s="27">
        <v>9781400233175</v>
      </c>
      <c r="C30" s="28" t="s">
        <v>321</v>
      </c>
      <c r="D30" s="29" t="s">
        <v>303</v>
      </c>
      <c r="E30" s="30">
        <v>29.99</v>
      </c>
      <c r="F30" s="31" t="s">
        <v>304</v>
      </c>
      <c r="G30" s="58">
        <f t="shared" si="2"/>
        <v>0.64</v>
      </c>
      <c r="I30" s="32">
        <f t="shared" si="3"/>
        <v>0.40000000000000013</v>
      </c>
      <c r="J30" s="33">
        <f t="shared" si="0"/>
        <v>10.796399999999998</v>
      </c>
      <c r="K30" s="33">
        <f t="shared" si="1"/>
        <v>43.185599999999994</v>
      </c>
    </row>
    <row r="31" spans="1:11" s="18" customFormat="1" x14ac:dyDescent="0.3">
      <c r="A31" s="26">
        <v>4</v>
      </c>
      <c r="B31" s="27">
        <v>9781400244027</v>
      </c>
      <c r="C31" s="28" t="s">
        <v>322</v>
      </c>
      <c r="D31" s="29" t="s">
        <v>303</v>
      </c>
      <c r="E31" s="30">
        <v>9.99</v>
      </c>
      <c r="F31" s="31" t="s">
        <v>304</v>
      </c>
      <c r="G31" s="58">
        <f t="shared" si="2"/>
        <v>0.64</v>
      </c>
      <c r="I31" s="32">
        <f t="shared" si="3"/>
        <v>0.4</v>
      </c>
      <c r="J31" s="33">
        <f t="shared" si="0"/>
        <v>3.5964</v>
      </c>
      <c r="K31" s="33">
        <f t="shared" si="1"/>
        <v>14.3856</v>
      </c>
    </row>
    <row r="32" spans="1:11" s="18" customFormat="1" x14ac:dyDescent="0.3">
      <c r="A32" s="26">
        <v>4</v>
      </c>
      <c r="B32" s="27">
        <v>9781400215584</v>
      </c>
      <c r="C32" s="28" t="s">
        <v>323</v>
      </c>
      <c r="D32" s="29" t="s">
        <v>303</v>
      </c>
      <c r="E32" s="30">
        <v>19.989999999999998</v>
      </c>
      <c r="F32" s="31" t="s">
        <v>304</v>
      </c>
      <c r="G32" s="58">
        <f t="shared" si="2"/>
        <v>0.64</v>
      </c>
      <c r="I32" s="32">
        <f t="shared" si="3"/>
        <v>0.4</v>
      </c>
      <c r="J32" s="33">
        <f t="shared" si="0"/>
        <v>7.1963999999999988</v>
      </c>
      <c r="K32" s="33">
        <f t="shared" si="1"/>
        <v>28.785599999999995</v>
      </c>
    </row>
    <row r="33" spans="1:11" s="18" customFormat="1" ht="28.8" x14ac:dyDescent="0.3">
      <c r="A33" s="26">
        <v>4</v>
      </c>
      <c r="B33" s="27">
        <v>9781400244249</v>
      </c>
      <c r="C33" s="28" t="s">
        <v>324</v>
      </c>
      <c r="D33" s="29" t="s">
        <v>303</v>
      </c>
      <c r="E33" s="30">
        <v>17.989999999999998</v>
      </c>
      <c r="F33" s="31" t="s">
        <v>304</v>
      </c>
      <c r="G33" s="58">
        <f t="shared" si="2"/>
        <v>0.64</v>
      </c>
      <c r="H33"/>
      <c r="I33" s="32">
        <f t="shared" si="3"/>
        <v>0.4</v>
      </c>
      <c r="J33" s="33">
        <f t="shared" si="0"/>
        <v>6.476399999999999</v>
      </c>
      <c r="K33" s="33">
        <f t="shared" si="1"/>
        <v>25.905599999999996</v>
      </c>
    </row>
    <row r="34" spans="1:11" s="18" customFormat="1" x14ac:dyDescent="0.3">
      <c r="A34" s="26">
        <v>4</v>
      </c>
      <c r="B34" s="27">
        <v>9780310753797</v>
      </c>
      <c r="C34" s="28" t="s">
        <v>325</v>
      </c>
      <c r="D34" s="29" t="s">
        <v>303</v>
      </c>
      <c r="E34" s="30">
        <v>16.989999999999998</v>
      </c>
      <c r="F34" s="31" t="s">
        <v>304</v>
      </c>
      <c r="G34" s="58">
        <f t="shared" si="2"/>
        <v>0.64</v>
      </c>
      <c r="H34"/>
      <c r="I34" s="32">
        <f t="shared" si="3"/>
        <v>0.4</v>
      </c>
      <c r="J34" s="33">
        <f t="shared" si="0"/>
        <v>6.1163999999999996</v>
      </c>
      <c r="K34" s="33">
        <f t="shared" si="1"/>
        <v>24.465599999999998</v>
      </c>
    </row>
    <row r="35" spans="1:11" s="18" customFormat="1" ht="28.8" x14ac:dyDescent="0.3">
      <c r="A35" s="26">
        <v>2</v>
      </c>
      <c r="B35" s="27">
        <v>9781400333134</v>
      </c>
      <c r="C35" s="28" t="s">
        <v>326</v>
      </c>
      <c r="D35" s="29" t="s">
        <v>327</v>
      </c>
      <c r="E35" s="30">
        <v>74.989999999999995</v>
      </c>
      <c r="F35" s="31" t="s">
        <v>328</v>
      </c>
      <c r="G35" s="58">
        <f>IF(A35&gt;=2,0.6,IF(A35&lt;=3,0.45))</f>
        <v>0.6</v>
      </c>
      <c r="H35"/>
      <c r="I35" s="32">
        <f>IF(A35&gt;0,(1-(J35/(E35*0.7))),"")</f>
        <v>0.42857142857142849</v>
      </c>
      <c r="J35" s="33">
        <f t="shared" si="0"/>
        <v>29.995999999999999</v>
      </c>
      <c r="K35" s="33">
        <f t="shared" si="1"/>
        <v>59.991999999999997</v>
      </c>
    </row>
    <row r="36" spans="1:11" s="18" customFormat="1" ht="28.8" x14ac:dyDescent="0.3">
      <c r="A36" s="26">
        <v>2</v>
      </c>
      <c r="B36" s="27">
        <v>9781400333158</v>
      </c>
      <c r="C36" s="28" t="s">
        <v>329</v>
      </c>
      <c r="D36" s="29" t="s">
        <v>327</v>
      </c>
      <c r="E36" s="30">
        <v>74.989999999999995</v>
      </c>
      <c r="F36" s="31" t="s">
        <v>328</v>
      </c>
      <c r="G36" s="58">
        <f t="shared" ref="G36:G39" si="4">IF(A36&gt;=2,0.6,IF(A36&lt;=3,0.45))</f>
        <v>0.6</v>
      </c>
      <c r="I36" s="32">
        <f t="shared" ref="I36:I39" si="5">IF(A36&gt;0,(1-(J36/(E36*0.7))),"")</f>
        <v>0.42857142857142849</v>
      </c>
      <c r="J36" s="33">
        <f t="shared" si="0"/>
        <v>29.995999999999999</v>
      </c>
      <c r="K36" s="33">
        <f t="shared" si="1"/>
        <v>59.991999999999997</v>
      </c>
    </row>
    <row r="37" spans="1:11" s="18" customFormat="1" ht="28.8" x14ac:dyDescent="0.3">
      <c r="A37" s="26">
        <v>2</v>
      </c>
      <c r="B37" s="27">
        <v>9781400333172</v>
      </c>
      <c r="C37" s="28" t="s">
        <v>330</v>
      </c>
      <c r="D37" s="29" t="s">
        <v>327</v>
      </c>
      <c r="E37" s="30">
        <v>74.989999999999995</v>
      </c>
      <c r="F37" s="31" t="s">
        <v>328</v>
      </c>
      <c r="G37" s="58">
        <f t="shared" si="4"/>
        <v>0.6</v>
      </c>
      <c r="I37" s="32">
        <f t="shared" si="5"/>
        <v>0.42857142857142849</v>
      </c>
      <c r="J37" s="33">
        <f t="shared" si="0"/>
        <v>29.995999999999999</v>
      </c>
      <c r="K37" s="33">
        <f t="shared" si="1"/>
        <v>59.991999999999997</v>
      </c>
    </row>
    <row r="38" spans="1:11" s="18" customFormat="1" x14ac:dyDescent="0.3">
      <c r="A38" s="26">
        <v>2</v>
      </c>
      <c r="B38" s="27">
        <v>9780310460954</v>
      </c>
      <c r="C38" s="28" t="s">
        <v>331</v>
      </c>
      <c r="D38" s="29" t="s">
        <v>327</v>
      </c>
      <c r="E38" s="30">
        <v>59.99</v>
      </c>
      <c r="F38" s="31" t="s">
        <v>328</v>
      </c>
      <c r="G38" s="58">
        <f t="shared" si="4"/>
        <v>0.6</v>
      </c>
      <c r="I38" s="32">
        <f t="shared" si="5"/>
        <v>0.42857142857142849</v>
      </c>
      <c r="J38" s="33">
        <f t="shared" si="0"/>
        <v>23.996000000000002</v>
      </c>
      <c r="K38" s="33">
        <f t="shared" si="1"/>
        <v>47.992000000000004</v>
      </c>
    </row>
    <row r="39" spans="1:11" s="18" customFormat="1" x14ac:dyDescent="0.3">
      <c r="A39" s="26">
        <v>2</v>
      </c>
      <c r="B39" s="36">
        <v>9780310460886</v>
      </c>
      <c r="C39" s="37" t="s">
        <v>332</v>
      </c>
      <c r="D39" s="29" t="s">
        <v>327</v>
      </c>
      <c r="E39" s="38">
        <v>59.99</v>
      </c>
      <c r="F39" s="31" t="s">
        <v>328</v>
      </c>
      <c r="G39" s="58">
        <f t="shared" si="4"/>
        <v>0.6</v>
      </c>
      <c r="I39" s="32">
        <f t="shared" si="5"/>
        <v>0.42857142857142849</v>
      </c>
      <c r="J39" s="33">
        <f t="shared" si="0"/>
        <v>23.996000000000002</v>
      </c>
      <c r="K39" s="33">
        <f t="shared" si="1"/>
        <v>47.992000000000004</v>
      </c>
    </row>
    <row r="40" spans="1:11" s="18" customFormat="1" x14ac:dyDescent="0.3">
      <c r="A40" s="26">
        <v>4</v>
      </c>
      <c r="B40" s="36">
        <v>9780785255970</v>
      </c>
      <c r="C40" s="37" t="s">
        <v>333</v>
      </c>
      <c r="D40" s="29" t="s">
        <v>303</v>
      </c>
      <c r="E40" s="38">
        <v>29.99</v>
      </c>
      <c r="F40" s="31" t="s">
        <v>304</v>
      </c>
      <c r="G40" s="58">
        <f>IF(A40&gt;=4,0.64,IF(A40&lt;=3,0.45))</f>
        <v>0.64</v>
      </c>
      <c r="I40" s="32">
        <f>IF(A40&gt;0,(1-(J40/(E40*0.6))),"")</f>
        <v>0.40000000000000013</v>
      </c>
      <c r="J40" s="33">
        <f t="shared" si="0"/>
        <v>10.796399999999998</v>
      </c>
      <c r="K40" s="33">
        <f t="shared" si="1"/>
        <v>43.185599999999994</v>
      </c>
    </row>
    <row r="41" spans="1:11" s="18" customFormat="1" x14ac:dyDescent="0.3">
      <c r="A41" s="26">
        <v>4</v>
      </c>
      <c r="B41" s="27">
        <v>9781400333523</v>
      </c>
      <c r="C41" s="28" t="s">
        <v>334</v>
      </c>
      <c r="D41" s="29" t="s">
        <v>303</v>
      </c>
      <c r="E41" s="30">
        <v>18.989999999999998</v>
      </c>
      <c r="F41" s="31" t="s">
        <v>304</v>
      </c>
      <c r="G41" s="58">
        <f>IF(A41&gt;=4,0.64,IF(A41&lt;=3,0.45))</f>
        <v>0.64</v>
      </c>
      <c r="I41" s="32">
        <f>IF(A41&gt;0,(1-(J41/(E41*0.6))),"")</f>
        <v>0.4</v>
      </c>
      <c r="J41" s="33">
        <f t="shared" si="0"/>
        <v>6.8363999999999994</v>
      </c>
      <c r="K41" s="33">
        <f t="shared" si="1"/>
        <v>27.345599999999997</v>
      </c>
    </row>
    <row r="42" spans="1:11" s="18" customFormat="1" ht="28.8" x14ac:dyDescent="0.3">
      <c r="A42" s="26">
        <v>2</v>
      </c>
      <c r="B42" s="27">
        <v>9780310459545</v>
      </c>
      <c r="C42" s="28" t="s">
        <v>335</v>
      </c>
      <c r="D42" s="29" t="s">
        <v>327</v>
      </c>
      <c r="E42" s="30">
        <v>94.99</v>
      </c>
      <c r="F42" s="31" t="s">
        <v>328</v>
      </c>
      <c r="G42" s="58">
        <f>IF(A42&gt;=2,0.6,IF(A42&lt;=3,0.45))</f>
        <v>0.6</v>
      </c>
      <c r="I42" s="32">
        <f>IF(A42&gt;0,(1-(J42/(E42*0.7))),"")</f>
        <v>0.42857142857142849</v>
      </c>
      <c r="J42" s="33">
        <f t="shared" si="0"/>
        <v>37.996000000000002</v>
      </c>
      <c r="K42" s="33">
        <f t="shared" si="1"/>
        <v>75.992000000000004</v>
      </c>
    </row>
    <row r="43" spans="1:11" s="18" customFormat="1" ht="28.8" x14ac:dyDescent="0.3">
      <c r="A43" s="26">
        <v>2</v>
      </c>
      <c r="B43" s="27">
        <v>9780310459682</v>
      </c>
      <c r="C43" s="28" t="s">
        <v>336</v>
      </c>
      <c r="D43" s="29" t="s">
        <v>327</v>
      </c>
      <c r="E43" s="30">
        <v>84.99</v>
      </c>
      <c r="F43" s="31" t="s">
        <v>328</v>
      </c>
      <c r="G43" s="58">
        <f>IF(A43&gt;=2,0.6,IF(A43&lt;=3,0.45))</f>
        <v>0.6</v>
      </c>
      <c r="I43" s="32">
        <f>IF(A43&gt;0,(1-(J43/(E43*0.7))),"")</f>
        <v>0.42857142857142849</v>
      </c>
      <c r="J43" s="33">
        <f t="shared" si="0"/>
        <v>33.996000000000002</v>
      </c>
      <c r="K43" s="33">
        <f t="shared" si="1"/>
        <v>67.992000000000004</v>
      </c>
    </row>
    <row r="44" spans="1:11" s="18" customFormat="1" x14ac:dyDescent="0.3">
      <c r="A44" s="26">
        <v>4</v>
      </c>
      <c r="B44" s="27">
        <v>9781400231324</v>
      </c>
      <c r="C44" s="28" t="s">
        <v>337</v>
      </c>
      <c r="D44" s="29" t="s">
        <v>303</v>
      </c>
      <c r="E44" s="30">
        <v>22.99</v>
      </c>
      <c r="F44" s="31" t="s">
        <v>304</v>
      </c>
      <c r="G44" s="58">
        <f>IF(A44&gt;=4,0.64,IF(A44&lt;=1,0.45))</f>
        <v>0.64</v>
      </c>
      <c r="I44" s="32">
        <f>IF(A44&gt;0,(1-(J44/(E44*0.6))),"")</f>
        <v>0.4</v>
      </c>
      <c r="J44" s="33">
        <f t="shared" si="0"/>
        <v>8.2763999999999989</v>
      </c>
      <c r="K44" s="33">
        <f t="shared" si="1"/>
        <v>33.105599999999995</v>
      </c>
    </row>
    <row r="45" spans="1:11" s="18" customFormat="1" x14ac:dyDescent="0.3">
      <c r="A45" s="26">
        <v>2</v>
      </c>
      <c r="B45" s="27">
        <v>9780310461623</v>
      </c>
      <c r="C45" s="28" t="s">
        <v>338</v>
      </c>
      <c r="D45" s="29" t="s">
        <v>327</v>
      </c>
      <c r="E45" s="30">
        <v>69.989999999999995</v>
      </c>
      <c r="F45" s="31" t="s">
        <v>328</v>
      </c>
      <c r="G45" s="58">
        <f>IF(A45&gt;=2,0.6,IF(A45&lt;=1,0.45))</f>
        <v>0.6</v>
      </c>
      <c r="I45" s="32">
        <f t="shared" ref="I45:I50" si="6">IF(A45&gt;0,(1-(J45/(E45*0.7))),"")</f>
        <v>0.42857142857142849</v>
      </c>
      <c r="J45" s="33">
        <f t="shared" si="0"/>
        <v>27.995999999999999</v>
      </c>
      <c r="K45" s="33">
        <f t="shared" si="1"/>
        <v>55.991999999999997</v>
      </c>
    </row>
    <row r="46" spans="1:11" s="18" customFormat="1" x14ac:dyDescent="0.3">
      <c r="A46" s="26">
        <v>2</v>
      </c>
      <c r="B46" s="27">
        <v>9780310154303</v>
      </c>
      <c r="C46" s="28" t="s">
        <v>339</v>
      </c>
      <c r="D46" s="29" t="s">
        <v>327</v>
      </c>
      <c r="E46" s="30">
        <v>44.99</v>
      </c>
      <c r="F46" s="31" t="s">
        <v>328</v>
      </c>
      <c r="G46" s="58">
        <f t="shared" ref="G46:G50" si="7">IF(A46&gt;=2,0.6,IF(A46&lt;=1,0.45))</f>
        <v>0.6</v>
      </c>
      <c r="I46" s="32">
        <f t="shared" si="6"/>
        <v>0.42857142857142849</v>
      </c>
      <c r="J46" s="33">
        <f t="shared" si="0"/>
        <v>17.996000000000002</v>
      </c>
      <c r="K46" s="33">
        <f t="shared" si="1"/>
        <v>35.992000000000004</v>
      </c>
    </row>
    <row r="47" spans="1:11" s="18" customFormat="1" x14ac:dyDescent="0.3">
      <c r="A47" s="26">
        <v>2</v>
      </c>
      <c r="B47" s="27">
        <v>9780310463450</v>
      </c>
      <c r="C47" s="28" t="s">
        <v>340</v>
      </c>
      <c r="D47" s="29" t="s">
        <v>327</v>
      </c>
      <c r="E47" s="30">
        <v>44.99</v>
      </c>
      <c r="F47" s="31" t="s">
        <v>328</v>
      </c>
      <c r="G47" s="58">
        <f t="shared" si="7"/>
        <v>0.6</v>
      </c>
      <c r="I47" s="32">
        <f t="shared" si="6"/>
        <v>0.42857142857142849</v>
      </c>
      <c r="J47" s="33">
        <f t="shared" si="0"/>
        <v>17.996000000000002</v>
      </c>
      <c r="K47" s="33">
        <f t="shared" si="1"/>
        <v>35.992000000000004</v>
      </c>
    </row>
    <row r="48" spans="1:11" s="18" customFormat="1" ht="28.8" x14ac:dyDescent="0.3">
      <c r="A48" s="26">
        <v>2</v>
      </c>
      <c r="B48" s="27">
        <v>9780785291190</v>
      </c>
      <c r="C48" s="28" t="s">
        <v>341</v>
      </c>
      <c r="D48" s="29" t="s">
        <v>327</v>
      </c>
      <c r="E48" s="30">
        <v>69.989999999999995</v>
      </c>
      <c r="F48" s="31" t="s">
        <v>328</v>
      </c>
      <c r="G48" s="58">
        <f t="shared" si="7"/>
        <v>0.6</v>
      </c>
      <c r="I48" s="32">
        <f t="shared" si="6"/>
        <v>0.42857142857142849</v>
      </c>
      <c r="J48" s="33">
        <f t="shared" si="0"/>
        <v>27.995999999999999</v>
      </c>
      <c r="K48" s="33">
        <f t="shared" si="1"/>
        <v>55.991999999999997</v>
      </c>
    </row>
    <row r="49" spans="1:11" s="18" customFormat="1" ht="28.8" x14ac:dyDescent="0.3">
      <c r="A49" s="26">
        <v>2</v>
      </c>
      <c r="B49" s="27">
        <v>9780785291176</v>
      </c>
      <c r="C49" s="28" t="s">
        <v>342</v>
      </c>
      <c r="D49" s="29" t="s">
        <v>327</v>
      </c>
      <c r="E49" s="30">
        <v>59.99</v>
      </c>
      <c r="F49" s="31" t="s">
        <v>328</v>
      </c>
      <c r="G49" s="58">
        <f t="shared" si="7"/>
        <v>0.6</v>
      </c>
      <c r="H49"/>
      <c r="I49" s="32">
        <f t="shared" si="6"/>
        <v>0.42857142857142849</v>
      </c>
      <c r="J49" s="33">
        <f t="shared" si="0"/>
        <v>23.996000000000002</v>
      </c>
      <c r="K49" s="33">
        <f t="shared" si="1"/>
        <v>47.992000000000004</v>
      </c>
    </row>
    <row r="50" spans="1:11" s="18" customFormat="1" ht="28.8" x14ac:dyDescent="0.3">
      <c r="A50" s="26">
        <v>2</v>
      </c>
      <c r="B50" s="27">
        <v>9780785291183</v>
      </c>
      <c r="C50" s="28" t="s">
        <v>343</v>
      </c>
      <c r="D50" s="29" t="s">
        <v>327</v>
      </c>
      <c r="E50" s="30">
        <v>69.989999999999995</v>
      </c>
      <c r="F50" s="31" t="s">
        <v>328</v>
      </c>
      <c r="G50" s="58">
        <f t="shared" si="7"/>
        <v>0.6</v>
      </c>
      <c r="H50"/>
      <c r="I50" s="32">
        <f t="shared" si="6"/>
        <v>0.42857142857142849</v>
      </c>
      <c r="J50" s="35">
        <f t="shared" si="0"/>
        <v>27.995999999999999</v>
      </c>
      <c r="K50" s="35">
        <f t="shared" si="1"/>
        <v>55.991999999999997</v>
      </c>
    </row>
    <row r="51" spans="1:11" s="18" customFormat="1" x14ac:dyDescent="0.3">
      <c r="A51" s="26">
        <v>4</v>
      </c>
      <c r="B51" s="27">
        <v>9781400247028</v>
      </c>
      <c r="C51" s="28" t="s">
        <v>344</v>
      </c>
      <c r="D51" s="29" t="s">
        <v>303</v>
      </c>
      <c r="E51" s="30">
        <v>18.989999999999998</v>
      </c>
      <c r="F51" s="31" t="s">
        <v>345</v>
      </c>
      <c r="G51" s="58">
        <f>IF(A51&gt;=4,0.64,IF(A51&lt;=1,0.45))</f>
        <v>0.64</v>
      </c>
      <c r="I51" s="32">
        <f>IF(A51&gt;0,(1-(J51/(E51*0.6))),"")</f>
        <v>0.4</v>
      </c>
      <c r="J51" s="33">
        <f t="shared" si="0"/>
        <v>6.8363999999999994</v>
      </c>
      <c r="K51" s="33">
        <f t="shared" si="1"/>
        <v>27.345599999999997</v>
      </c>
    </row>
    <row r="52" spans="1:11" s="18" customFormat="1" x14ac:dyDescent="0.3">
      <c r="A52" s="26">
        <v>4</v>
      </c>
      <c r="B52" s="27">
        <v>9780310762539</v>
      </c>
      <c r="C52" s="28" t="s">
        <v>346</v>
      </c>
      <c r="D52" s="29" t="s">
        <v>303</v>
      </c>
      <c r="E52" s="30">
        <v>12.99</v>
      </c>
      <c r="F52" s="31" t="s">
        <v>345</v>
      </c>
      <c r="G52" s="58">
        <f t="shared" ref="G52:G63" si="8">IF(A52&gt;=4,0.64,IF(A52&lt;=1,0.45))</f>
        <v>0.64</v>
      </c>
      <c r="I52" s="32">
        <f>IF(A52&gt;0,(1-(J52/(E52*0.6))),"")</f>
        <v>0.39999999999999991</v>
      </c>
      <c r="J52" s="33">
        <f t="shared" si="0"/>
        <v>4.6764000000000001</v>
      </c>
      <c r="K52" s="33">
        <f t="shared" si="1"/>
        <v>18.7056</v>
      </c>
    </row>
    <row r="53" spans="1:11" s="18" customFormat="1" x14ac:dyDescent="0.3">
      <c r="A53" s="26">
        <v>4</v>
      </c>
      <c r="B53" s="27">
        <v>9780310464242</v>
      </c>
      <c r="C53" s="28" t="s">
        <v>347</v>
      </c>
      <c r="D53" s="29" t="s">
        <v>303</v>
      </c>
      <c r="E53" s="30">
        <v>22.99</v>
      </c>
      <c r="F53" s="31" t="s">
        <v>345</v>
      </c>
      <c r="G53" s="58">
        <f t="shared" si="8"/>
        <v>0.64</v>
      </c>
      <c r="H53"/>
      <c r="I53" s="32">
        <f t="shared" ref="I53:I63" si="9">IF(A53&gt;0,(1-(J53/(E53*0.6))),"")</f>
        <v>0.4</v>
      </c>
      <c r="J53" s="33">
        <f t="shared" si="0"/>
        <v>8.2763999999999989</v>
      </c>
      <c r="K53" s="33">
        <f t="shared" si="1"/>
        <v>33.105599999999995</v>
      </c>
    </row>
    <row r="54" spans="1:11" s="18" customFormat="1" x14ac:dyDescent="0.3">
      <c r="A54" s="26">
        <v>4</v>
      </c>
      <c r="B54" s="27">
        <v>9780310136736</v>
      </c>
      <c r="C54" s="28" t="s">
        <v>348</v>
      </c>
      <c r="D54" s="29" t="s">
        <v>303</v>
      </c>
      <c r="E54" s="30">
        <v>24.99</v>
      </c>
      <c r="F54" s="31" t="s">
        <v>345</v>
      </c>
      <c r="G54" s="58">
        <f t="shared" si="8"/>
        <v>0.64</v>
      </c>
      <c r="H54"/>
      <c r="I54" s="32">
        <f t="shared" si="9"/>
        <v>0.39999999999999991</v>
      </c>
      <c r="J54" s="33">
        <f t="shared" si="0"/>
        <v>8.9963999999999995</v>
      </c>
      <c r="K54" s="33">
        <f t="shared" si="1"/>
        <v>35.985599999999998</v>
      </c>
    </row>
    <row r="55" spans="1:11" s="18" customFormat="1" x14ac:dyDescent="0.3">
      <c r="A55" s="26">
        <v>4</v>
      </c>
      <c r="B55" s="39">
        <v>9781400335299</v>
      </c>
      <c r="C55" s="28" t="s">
        <v>349</v>
      </c>
      <c r="D55" s="29" t="s">
        <v>303</v>
      </c>
      <c r="E55" s="30">
        <v>18.989999999999998</v>
      </c>
      <c r="F55" s="31" t="s">
        <v>345</v>
      </c>
      <c r="G55" s="58">
        <f t="shared" si="8"/>
        <v>0.64</v>
      </c>
      <c r="I55" s="32">
        <f t="shared" si="9"/>
        <v>0.4</v>
      </c>
      <c r="J55" s="33">
        <f t="shared" si="0"/>
        <v>6.8363999999999994</v>
      </c>
      <c r="K55" s="33">
        <f t="shared" si="1"/>
        <v>27.345599999999997</v>
      </c>
    </row>
    <row r="56" spans="1:11" s="18" customFormat="1" x14ac:dyDescent="0.3">
      <c r="A56" s="26">
        <v>4</v>
      </c>
      <c r="B56" s="27">
        <v>9781400231195</v>
      </c>
      <c r="C56" s="28" t="s">
        <v>350</v>
      </c>
      <c r="D56" s="29" t="s">
        <v>303</v>
      </c>
      <c r="E56" s="30">
        <v>19.989999999999998</v>
      </c>
      <c r="F56" s="31" t="s">
        <v>345</v>
      </c>
      <c r="G56" s="58">
        <f t="shared" si="8"/>
        <v>0.64</v>
      </c>
      <c r="H56"/>
      <c r="I56" s="32">
        <f t="shared" si="9"/>
        <v>0.4</v>
      </c>
      <c r="J56" s="33">
        <f t="shared" si="0"/>
        <v>7.1963999999999988</v>
      </c>
      <c r="K56" s="33">
        <f t="shared" si="1"/>
        <v>28.785599999999995</v>
      </c>
    </row>
    <row r="57" spans="1:11" s="18" customFormat="1" x14ac:dyDescent="0.3">
      <c r="A57" s="26">
        <v>4</v>
      </c>
      <c r="B57" s="27">
        <v>9780310128687</v>
      </c>
      <c r="C57" s="28" t="s">
        <v>351</v>
      </c>
      <c r="D57" s="29" t="s">
        <v>303</v>
      </c>
      <c r="E57" s="30">
        <v>26.99</v>
      </c>
      <c r="F57" s="31" t="s">
        <v>345</v>
      </c>
      <c r="G57" s="58">
        <f t="shared" si="8"/>
        <v>0.64</v>
      </c>
      <c r="I57" s="32">
        <f t="shared" si="9"/>
        <v>0.4</v>
      </c>
      <c r="J57" s="33">
        <f t="shared" si="0"/>
        <v>9.7163999999999984</v>
      </c>
      <c r="K57" s="33">
        <f t="shared" si="1"/>
        <v>38.865599999999993</v>
      </c>
    </row>
    <row r="58" spans="1:11" s="18" customFormat="1" x14ac:dyDescent="0.3">
      <c r="A58" s="26">
        <v>4</v>
      </c>
      <c r="B58" s="27">
        <v>9780310144991</v>
      </c>
      <c r="C58" s="28" t="s">
        <v>352</v>
      </c>
      <c r="D58" s="29" t="s">
        <v>303</v>
      </c>
      <c r="E58" s="30">
        <v>16.989999999999998</v>
      </c>
      <c r="F58" s="31" t="s">
        <v>345</v>
      </c>
      <c r="G58" s="58">
        <f t="shared" si="8"/>
        <v>0.64</v>
      </c>
      <c r="H58"/>
      <c r="I58" s="32">
        <f t="shared" si="9"/>
        <v>0.4</v>
      </c>
      <c r="J58" s="33">
        <f t="shared" si="0"/>
        <v>6.1163999999999996</v>
      </c>
      <c r="K58" s="33">
        <f t="shared" si="1"/>
        <v>24.465599999999998</v>
      </c>
    </row>
    <row r="59" spans="1:11" s="18" customFormat="1" x14ac:dyDescent="0.3">
      <c r="A59" s="26">
        <v>4</v>
      </c>
      <c r="B59" s="27">
        <v>9781400237906</v>
      </c>
      <c r="C59" s="28" t="s">
        <v>353</v>
      </c>
      <c r="D59" s="29" t="s">
        <v>303</v>
      </c>
      <c r="E59" s="30">
        <v>24.99</v>
      </c>
      <c r="F59" s="31" t="s">
        <v>345</v>
      </c>
      <c r="G59" s="58">
        <f t="shared" si="8"/>
        <v>0.64</v>
      </c>
      <c r="I59" s="32">
        <f t="shared" si="9"/>
        <v>0.39999999999999991</v>
      </c>
      <c r="J59" s="33">
        <f t="shared" si="0"/>
        <v>8.9963999999999995</v>
      </c>
      <c r="K59" s="33">
        <f t="shared" si="1"/>
        <v>35.985599999999998</v>
      </c>
    </row>
    <row r="60" spans="1:11" s="18" customFormat="1" x14ac:dyDescent="0.3">
      <c r="A60" s="26">
        <v>4</v>
      </c>
      <c r="B60" s="27">
        <v>9780310367802</v>
      </c>
      <c r="C60" s="28" t="s">
        <v>354</v>
      </c>
      <c r="D60" s="29" t="s">
        <v>303</v>
      </c>
      <c r="E60" s="30">
        <v>19.989999999999998</v>
      </c>
      <c r="F60" s="31" t="s">
        <v>345</v>
      </c>
      <c r="G60" s="58">
        <f t="shared" si="8"/>
        <v>0.64</v>
      </c>
      <c r="H60"/>
      <c r="I60" s="32">
        <f t="shared" si="9"/>
        <v>0.4</v>
      </c>
      <c r="J60" s="33">
        <f t="shared" si="0"/>
        <v>7.1963999999999988</v>
      </c>
      <c r="K60" s="33">
        <f t="shared" si="1"/>
        <v>28.785599999999995</v>
      </c>
    </row>
    <row r="61" spans="1:11" s="18" customFormat="1" x14ac:dyDescent="0.3">
      <c r="A61" s="26">
        <v>4</v>
      </c>
      <c r="B61" s="27">
        <v>9780310145448</v>
      </c>
      <c r="C61" s="28" t="s">
        <v>355</v>
      </c>
      <c r="D61" s="29" t="s">
        <v>303</v>
      </c>
      <c r="E61" s="30">
        <v>19.989999999999998</v>
      </c>
      <c r="F61" s="31" t="s">
        <v>345</v>
      </c>
      <c r="G61" s="58">
        <f t="shared" si="8"/>
        <v>0.64</v>
      </c>
      <c r="H61"/>
      <c r="I61" s="32">
        <f t="shared" si="9"/>
        <v>0.4</v>
      </c>
      <c r="J61" s="33">
        <f t="shared" si="0"/>
        <v>7.1963999999999988</v>
      </c>
      <c r="K61" s="33">
        <f t="shared" si="1"/>
        <v>28.785599999999995</v>
      </c>
    </row>
    <row r="62" spans="1:11" s="18" customFormat="1" x14ac:dyDescent="0.3">
      <c r="A62" s="26">
        <v>4</v>
      </c>
      <c r="B62" s="27">
        <v>9781400239085</v>
      </c>
      <c r="C62" s="28" t="s">
        <v>356</v>
      </c>
      <c r="D62" s="29" t="s">
        <v>303</v>
      </c>
      <c r="E62" s="30">
        <v>26.99</v>
      </c>
      <c r="F62" s="31" t="s">
        <v>345</v>
      </c>
      <c r="G62" s="58">
        <f t="shared" si="8"/>
        <v>0.64</v>
      </c>
      <c r="H62"/>
      <c r="I62" s="32">
        <f t="shared" si="9"/>
        <v>0.4</v>
      </c>
      <c r="J62" s="33">
        <f t="shared" si="0"/>
        <v>9.7163999999999984</v>
      </c>
      <c r="K62" s="33">
        <f t="shared" si="1"/>
        <v>38.865599999999993</v>
      </c>
    </row>
    <row r="63" spans="1:11" s="18" customFormat="1" x14ac:dyDescent="0.3">
      <c r="A63" s="26">
        <v>4</v>
      </c>
      <c r="B63" s="27">
        <v>9781400218912</v>
      </c>
      <c r="C63" s="28" t="s">
        <v>576</v>
      </c>
      <c r="D63" s="29" t="s">
        <v>303</v>
      </c>
      <c r="E63" s="30">
        <v>24.99</v>
      </c>
      <c r="F63" s="31" t="s">
        <v>345</v>
      </c>
      <c r="G63" s="58">
        <f t="shared" si="8"/>
        <v>0.64</v>
      </c>
      <c r="H63"/>
      <c r="I63" s="32">
        <f t="shared" si="9"/>
        <v>0.39999999999999991</v>
      </c>
      <c r="J63" s="33">
        <f t="shared" si="0"/>
        <v>8.9963999999999995</v>
      </c>
      <c r="K63" s="33">
        <f t="shared" si="1"/>
        <v>35.985599999999998</v>
      </c>
    </row>
    <row r="64" spans="1:11" s="18" customFormat="1" hidden="1" x14ac:dyDescent="0.3">
      <c r="A64" s="26"/>
      <c r="B64" s="27"/>
      <c r="C64" s="28"/>
      <c r="D64" s="29"/>
      <c r="E64" s="40"/>
      <c r="F64" s="31"/>
      <c r="G64" s="58"/>
      <c r="I64" s="32"/>
      <c r="J64" s="33"/>
      <c r="K64" s="33"/>
    </row>
    <row r="65" spans="1:11" s="18" customFormat="1" hidden="1" x14ac:dyDescent="0.3">
      <c r="A65" s="26"/>
      <c r="B65" s="27"/>
      <c r="C65" s="28"/>
      <c r="D65" s="29"/>
      <c r="E65" s="40"/>
      <c r="F65" s="31"/>
      <c r="G65" s="58"/>
      <c r="H65"/>
      <c r="I65" s="41"/>
      <c r="J65" s="33"/>
      <c r="K65" s="33"/>
    </row>
    <row r="66" spans="1:11" s="18" customFormat="1" hidden="1" x14ac:dyDescent="0.3">
      <c r="A66" s="26"/>
      <c r="B66" s="27"/>
      <c r="C66" s="28"/>
      <c r="D66" s="29"/>
      <c r="E66" s="40"/>
      <c r="F66" s="31"/>
      <c r="G66" s="58"/>
      <c r="I66" s="32"/>
      <c r="J66" s="33"/>
      <c r="K66" s="33"/>
    </row>
    <row r="67" spans="1:11" s="18" customFormat="1" hidden="1" x14ac:dyDescent="0.3">
      <c r="A67" s="26"/>
      <c r="B67" s="27"/>
      <c r="C67" s="28"/>
      <c r="D67" s="29"/>
      <c r="E67" s="40"/>
      <c r="F67" s="31"/>
      <c r="G67" s="58"/>
      <c r="H67"/>
      <c r="I67" s="41"/>
      <c r="J67" s="33"/>
      <c r="K67" s="33"/>
    </row>
    <row r="68" spans="1:11" s="18" customFormat="1" hidden="1" x14ac:dyDescent="0.3">
      <c r="A68" s="26"/>
      <c r="B68" s="27"/>
      <c r="C68" s="28"/>
      <c r="D68" s="29"/>
      <c r="E68" s="40"/>
      <c r="F68" s="31"/>
      <c r="G68" s="58"/>
      <c r="H68"/>
      <c r="I68" s="41"/>
      <c r="J68" s="33"/>
      <c r="K68" s="33"/>
    </row>
    <row r="69" spans="1:11" s="18" customFormat="1" hidden="1" x14ac:dyDescent="0.3">
      <c r="A69" s="26"/>
      <c r="B69" s="27"/>
      <c r="C69" s="28"/>
      <c r="D69" s="29"/>
      <c r="E69" s="40"/>
      <c r="F69" s="31"/>
      <c r="G69" s="58"/>
      <c r="H69"/>
      <c r="I69" s="41"/>
      <c r="J69" s="33"/>
      <c r="K69" s="33"/>
    </row>
    <row r="70" spans="1:11" s="18" customFormat="1" hidden="1" x14ac:dyDescent="0.3">
      <c r="A70" s="42"/>
      <c r="B70" s="39"/>
      <c r="C70" s="37"/>
      <c r="D70" s="34"/>
      <c r="E70" s="30"/>
      <c r="F70" s="43"/>
      <c r="G70" s="59"/>
      <c r="H70" s="44"/>
      <c r="I70" s="45"/>
      <c r="J70" s="46"/>
      <c r="K70" s="46"/>
    </row>
    <row r="71" spans="1:11" s="18" customFormat="1" hidden="1" x14ac:dyDescent="0.3">
      <c r="A71" s="42"/>
      <c r="B71" s="39"/>
      <c r="C71" s="37"/>
      <c r="D71" s="34"/>
      <c r="E71" s="30"/>
      <c r="F71" s="43"/>
      <c r="G71" s="59"/>
      <c r="H71" s="44"/>
      <c r="I71" s="45"/>
      <c r="J71" s="46"/>
      <c r="K71" s="46"/>
    </row>
    <row r="72" spans="1:11" s="18" customFormat="1" hidden="1" x14ac:dyDescent="0.3">
      <c r="A72" s="42"/>
      <c r="B72" s="39"/>
      <c r="C72" s="37"/>
      <c r="D72" s="34"/>
      <c r="E72" s="30"/>
      <c r="F72" s="43"/>
      <c r="G72" s="59"/>
      <c r="H72" s="44"/>
      <c r="I72" s="45"/>
      <c r="J72" s="46"/>
      <c r="K72" s="46"/>
    </row>
    <row r="73" spans="1:11" s="18" customFormat="1" hidden="1" x14ac:dyDescent="0.3">
      <c r="A73" s="42"/>
      <c r="B73" s="39"/>
      <c r="C73" s="37"/>
      <c r="D73" s="34"/>
      <c r="E73" s="30"/>
      <c r="F73" s="43"/>
      <c r="G73" s="59"/>
      <c r="H73" s="44"/>
      <c r="I73" s="45"/>
      <c r="J73" s="46"/>
      <c r="K73" s="46"/>
    </row>
    <row r="74" spans="1:11" s="18" customFormat="1" hidden="1" x14ac:dyDescent="0.3">
      <c r="A74" s="42"/>
      <c r="B74" s="39"/>
      <c r="C74" s="37"/>
      <c r="D74" s="34"/>
      <c r="E74" s="30"/>
      <c r="F74" s="43"/>
      <c r="G74" s="59"/>
      <c r="H74" s="44"/>
      <c r="I74" s="45"/>
      <c r="J74" s="46"/>
      <c r="K74" s="46"/>
    </row>
    <row r="75" spans="1:11" s="18" customFormat="1" hidden="1" x14ac:dyDescent="0.3">
      <c r="A75" s="42"/>
      <c r="B75" s="39"/>
      <c r="C75" s="37"/>
      <c r="D75" s="34"/>
      <c r="E75" s="30"/>
      <c r="F75" s="43"/>
      <c r="G75" s="59"/>
      <c r="H75" s="44"/>
      <c r="I75" s="45"/>
      <c r="J75" s="46"/>
      <c r="K75" s="46"/>
    </row>
    <row r="76" spans="1:11" s="18" customFormat="1" hidden="1" x14ac:dyDescent="0.3">
      <c r="A76" s="42"/>
      <c r="B76" s="39"/>
      <c r="C76" s="37"/>
      <c r="D76" s="34"/>
      <c r="E76" s="30"/>
      <c r="F76" s="43"/>
      <c r="G76" s="59"/>
      <c r="H76" s="44"/>
      <c r="I76" s="45"/>
      <c r="J76" s="46"/>
      <c r="K76" s="46"/>
    </row>
    <row r="77" spans="1:11" ht="15" thickBot="1" x14ac:dyDescent="0.35">
      <c r="A77" s="138"/>
      <c r="B77" s="139"/>
      <c r="C77" s="140"/>
      <c r="D77" s="141"/>
      <c r="E77" s="142"/>
      <c r="F77" s="143"/>
      <c r="G77" s="144"/>
      <c r="H77" s="44"/>
      <c r="I77" s="45"/>
      <c r="J77" s="46"/>
      <c r="K77" s="46"/>
    </row>
    <row r="78" spans="1:11" ht="15" customHeight="1" x14ac:dyDescent="0.3">
      <c r="A78" s="263" t="s">
        <v>357</v>
      </c>
      <c r="B78" s="264"/>
      <c r="C78" s="264"/>
      <c r="D78" s="264"/>
      <c r="E78" s="264"/>
      <c r="F78" s="264"/>
      <c r="G78" s="265"/>
      <c r="I78" s="24"/>
      <c r="J78" s="25"/>
      <c r="K78" s="25"/>
    </row>
    <row r="79" spans="1:11" hidden="1" x14ac:dyDescent="0.3">
      <c r="A79" s="6">
        <f>ROUNDUP(SUMIF($F$13:$F$77,F79,$A$13:$A$77)/14,0)</f>
        <v>0</v>
      </c>
      <c r="B79" s="47"/>
      <c r="C79" s="5"/>
      <c r="D79" s="6"/>
      <c r="E79" s="48"/>
      <c r="F79" s="49"/>
      <c r="G79" s="60"/>
      <c r="I79" s="41"/>
      <c r="J79" s="33"/>
      <c r="K79" s="33"/>
    </row>
    <row r="80" spans="1:11" hidden="1" x14ac:dyDescent="0.3">
      <c r="A80" s="6">
        <f>ROUNDUP(SUMIF($F$13:$F$77,F80,$A$13:$A$77)/14,0)</f>
        <v>0</v>
      </c>
      <c r="B80" s="47"/>
      <c r="C80" s="5"/>
      <c r="D80" s="6"/>
      <c r="E80" s="48"/>
      <c r="F80" s="49"/>
      <c r="G80" s="60"/>
      <c r="I80" s="41"/>
      <c r="J80" s="33"/>
      <c r="K80" s="33"/>
    </row>
    <row r="81" spans="1:11" x14ac:dyDescent="0.3">
      <c r="A81" s="6">
        <v>6</v>
      </c>
      <c r="B81" s="47" t="s">
        <v>358</v>
      </c>
      <c r="C81" s="5" t="s">
        <v>359</v>
      </c>
      <c r="D81" s="6"/>
      <c r="E81" s="48">
        <v>0</v>
      </c>
      <c r="F81" s="49" t="s">
        <v>328</v>
      </c>
      <c r="G81" s="60"/>
      <c r="I81" s="41"/>
      <c r="J81" s="33"/>
      <c r="K81" s="33"/>
    </row>
    <row r="82" spans="1:11" x14ac:dyDescent="0.3">
      <c r="A82" s="6">
        <v>8</v>
      </c>
      <c r="B82" s="47" t="s">
        <v>360</v>
      </c>
      <c r="C82" s="5" t="s">
        <v>361</v>
      </c>
      <c r="D82" s="6"/>
      <c r="E82" s="48">
        <v>0</v>
      </c>
      <c r="F82" s="49" t="s">
        <v>345</v>
      </c>
      <c r="G82" s="60"/>
      <c r="I82" s="41"/>
      <c r="J82" s="33"/>
      <c r="K82" s="33"/>
    </row>
    <row r="83" spans="1:11" x14ac:dyDescent="0.3">
      <c r="A83" s="6">
        <f>ROUNDUP(SUMIF($F$11:$F$78,F83,$A$11:$A$78),0)</f>
        <v>0</v>
      </c>
      <c r="B83" s="47"/>
      <c r="C83" s="5"/>
      <c r="D83" s="6"/>
      <c r="E83" s="48"/>
      <c r="F83" s="50"/>
      <c r="G83" s="60"/>
      <c r="I83" s="41"/>
      <c r="J83" s="33"/>
      <c r="K83" s="33"/>
    </row>
    <row r="84" spans="1:11" s="10" customFormat="1" ht="20.25" customHeight="1" x14ac:dyDescent="0.3">
      <c r="A84" s="112"/>
      <c r="B84" s="51" t="s">
        <v>362</v>
      </c>
      <c r="C84" s="113">
        <f>SUM(A11:A78)</f>
        <v>178</v>
      </c>
      <c r="D84" s="66"/>
      <c r="E84" s="114"/>
      <c r="F84" s="114"/>
      <c r="G84" s="115"/>
      <c r="I84" s="52" t="s">
        <v>363</v>
      </c>
      <c r="J84" s="53"/>
      <c r="K84" s="53"/>
    </row>
    <row r="85" spans="1:11" s="10" customFormat="1" ht="20.25" customHeight="1" x14ac:dyDescent="0.3">
      <c r="A85" s="116"/>
      <c r="B85" s="117" t="s">
        <v>364</v>
      </c>
      <c r="C85" s="118">
        <f>SUM(K11:K78)</f>
        <v>1830.5487999999998</v>
      </c>
      <c r="D85" s="119"/>
      <c r="E85" s="120"/>
      <c r="F85" s="120"/>
      <c r="G85" s="121"/>
      <c r="I85" s="52">
        <f>AVERAGE(I12:I78)</f>
        <v>0.40728291316526599</v>
      </c>
      <c r="J85" s="53"/>
      <c r="K85" s="53"/>
    </row>
  </sheetData>
  <mergeCells count="8">
    <mergeCell ref="A78:G78"/>
    <mergeCell ref="A9:G9"/>
    <mergeCell ref="E3:F3"/>
    <mergeCell ref="E4:F4"/>
    <mergeCell ref="E5:F5"/>
    <mergeCell ref="E6:F6"/>
    <mergeCell ref="E7:F7"/>
    <mergeCell ref="E8:F8"/>
  </mergeCells>
  <printOptions horizontalCentered="1"/>
  <pageMargins left="0.25" right="0.25" top="0.31" bottom="0.75" header="0.3" footer="0.3"/>
  <pageSetup scale="80" fitToHeight="0" orientation="portrait" r:id="rId1"/>
  <headerFooter>
    <oddFooter>&amp;C&amp;A - Christmas Catalog Purchase Order</oddFooter>
  </headerFooter>
  <rowBreaks count="2" manualBreakCount="2">
    <brk id="34" max="6" man="1"/>
    <brk id="62" max="6"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96656-9D1D-4758-AC4C-BB4138E4E187}">
  <dimension ref="A1:H17"/>
  <sheetViews>
    <sheetView view="pageBreakPreview" zoomScale="112" zoomScaleNormal="100" zoomScaleSheetLayoutView="112" workbookViewId="0">
      <selection activeCell="C20" sqref="C20"/>
    </sheetView>
  </sheetViews>
  <sheetFormatPr defaultRowHeight="14.4" x14ac:dyDescent="0.3"/>
  <cols>
    <col min="1" max="1" width="16.77734375" customWidth="1"/>
    <col min="2" max="2" width="31" customWidth="1"/>
    <col min="3" max="3" width="15.77734375" style="1" customWidth="1"/>
    <col min="4" max="4" width="13.77734375" customWidth="1"/>
    <col min="5" max="5" width="11.77734375" customWidth="1"/>
    <col min="6" max="6" width="13.77734375" customWidth="1"/>
    <col min="7" max="8" width="15.77734375" customWidth="1"/>
    <col min="9" max="9" width="9.44140625" bestFit="1" customWidth="1"/>
  </cols>
  <sheetData>
    <row r="1" spans="1:8" ht="20.100000000000001" customHeight="1" x14ac:dyDescent="0.45">
      <c r="A1" s="233" t="s">
        <v>366</v>
      </c>
      <c r="B1" s="234"/>
      <c r="H1" s="8" t="s">
        <v>10</v>
      </c>
    </row>
    <row r="2" spans="1:8" ht="20.100000000000001" customHeight="1" x14ac:dyDescent="0.3">
      <c r="A2" s="235"/>
      <c r="B2" s="236"/>
    </row>
    <row r="3" spans="1:8" ht="20.100000000000001" customHeight="1" x14ac:dyDescent="0.3">
      <c r="A3" s="235"/>
      <c r="B3" s="236"/>
      <c r="D3" s="11" t="s">
        <v>15</v>
      </c>
      <c r="E3" s="2"/>
      <c r="F3" s="2"/>
      <c r="G3" s="12" t="s">
        <v>11</v>
      </c>
      <c r="H3" s="2"/>
    </row>
    <row r="4" spans="1:8" ht="20.100000000000001" customHeight="1" x14ac:dyDescent="0.3">
      <c r="A4" s="235"/>
      <c r="B4" s="236"/>
      <c r="D4" s="11" t="s">
        <v>16</v>
      </c>
      <c r="E4" s="3"/>
      <c r="F4" s="3"/>
      <c r="G4" s="12" t="s">
        <v>12</v>
      </c>
      <c r="H4" s="3"/>
    </row>
    <row r="5" spans="1:8" ht="20.100000000000001" customHeight="1" x14ac:dyDescent="0.3">
      <c r="A5" s="235"/>
      <c r="B5" s="236"/>
      <c r="D5" s="11" t="s">
        <v>63</v>
      </c>
      <c r="E5" s="3"/>
      <c r="F5" s="3"/>
      <c r="G5" s="12" t="s">
        <v>13</v>
      </c>
      <c r="H5" s="3"/>
    </row>
    <row r="6" spans="1:8" ht="20.100000000000001" customHeight="1" thickBot="1" x14ac:dyDescent="0.35">
      <c r="A6" s="237"/>
      <c r="B6" s="238"/>
      <c r="D6" s="11" t="s">
        <v>17</v>
      </c>
      <c r="E6" s="3"/>
      <c r="F6" s="3"/>
      <c r="G6" s="12" t="s">
        <v>14</v>
      </c>
      <c r="H6" s="3"/>
    </row>
    <row r="8" spans="1:8" s="7" customFormat="1" ht="22.5" customHeight="1" x14ac:dyDescent="0.3">
      <c r="A8" s="73" t="s">
        <v>20</v>
      </c>
      <c r="B8" s="74"/>
      <c r="C8" s="75"/>
      <c r="D8" s="76"/>
      <c r="E8" s="77"/>
      <c r="F8" s="78"/>
      <c r="G8" s="89" t="s">
        <v>18</v>
      </c>
      <c r="H8" s="89" t="s">
        <v>19</v>
      </c>
    </row>
    <row r="9" spans="1:8" x14ac:dyDescent="0.3">
      <c r="A9" s="79" t="s">
        <v>50</v>
      </c>
      <c r="B9" s="98" t="s">
        <v>379</v>
      </c>
      <c r="C9" s="67"/>
      <c r="D9" s="67"/>
      <c r="E9" s="67"/>
      <c r="F9" s="92"/>
      <c r="G9" s="90"/>
      <c r="H9" s="90"/>
    </row>
    <row r="10" spans="1:8" ht="15" customHeight="1" x14ac:dyDescent="0.3">
      <c r="A10" s="79" t="s">
        <v>241</v>
      </c>
      <c r="B10" t="s">
        <v>380</v>
      </c>
      <c r="D10" s="18"/>
      <c r="E10" s="18"/>
      <c r="F10" s="99"/>
      <c r="G10" s="239">
        <f>SUM(G15:G17)</f>
        <v>0</v>
      </c>
      <c r="H10" s="241">
        <f>SUM(H15:H17)</f>
        <v>0</v>
      </c>
    </row>
    <row r="11" spans="1:8" ht="15" customHeight="1" x14ac:dyDescent="0.3">
      <c r="A11" s="79" t="s">
        <v>54</v>
      </c>
      <c r="B11" t="s">
        <v>243</v>
      </c>
      <c r="F11" s="93"/>
      <c r="G11" s="239"/>
      <c r="H11" s="241"/>
    </row>
    <row r="12" spans="1:8" ht="15" customHeight="1" x14ac:dyDescent="0.3">
      <c r="A12" s="79" t="s">
        <v>56</v>
      </c>
      <c r="B12" s="100" t="s">
        <v>381</v>
      </c>
      <c r="F12" s="93"/>
      <c r="G12" s="239"/>
      <c r="H12" s="241"/>
    </row>
    <row r="13" spans="1:8" ht="15.75" customHeight="1" x14ac:dyDescent="0.3">
      <c r="A13" s="82" t="s">
        <v>58</v>
      </c>
      <c r="B13" s="2" t="s">
        <v>72</v>
      </c>
      <c r="C13" s="84"/>
      <c r="D13" s="2"/>
      <c r="E13" s="2"/>
      <c r="F13" s="101"/>
      <c r="G13" s="240"/>
      <c r="H13" s="242"/>
    </row>
    <row r="14" spans="1:8" s="9" customFormat="1" ht="24.75" customHeight="1" x14ac:dyDescent="0.3">
      <c r="A14" s="61" t="s">
        <v>59</v>
      </c>
      <c r="B14" s="61" t="s">
        <v>3</v>
      </c>
      <c r="C14" s="61" t="s">
        <v>60</v>
      </c>
      <c r="D14" s="61" t="s">
        <v>7</v>
      </c>
      <c r="E14" s="61" t="s">
        <v>61</v>
      </c>
      <c r="F14" s="61" t="s">
        <v>62</v>
      </c>
      <c r="G14" s="61" t="s">
        <v>8</v>
      </c>
      <c r="H14" s="61" t="s">
        <v>9</v>
      </c>
    </row>
    <row r="15" spans="1:8" s="7" customFormat="1" ht="30" customHeight="1" x14ac:dyDescent="0.3">
      <c r="A15" s="62">
        <v>9780736982924</v>
      </c>
      <c r="B15" s="19" t="s">
        <v>367</v>
      </c>
      <c r="C15" s="63" t="s">
        <v>368</v>
      </c>
      <c r="D15" s="16">
        <v>34.99</v>
      </c>
      <c r="E15" s="16">
        <v>29.97</v>
      </c>
      <c r="F15" s="107">
        <v>0.47</v>
      </c>
      <c r="G15" s="14"/>
      <c r="H15" s="65">
        <f>G15*D15*(1-F15)</f>
        <v>0</v>
      </c>
    </row>
    <row r="16" spans="1:8" ht="30" customHeight="1" x14ac:dyDescent="0.3">
      <c r="A16" s="62">
        <v>9780736986441</v>
      </c>
      <c r="B16" s="19" t="s">
        <v>369</v>
      </c>
      <c r="C16" s="63" t="s">
        <v>370</v>
      </c>
      <c r="D16" s="16">
        <v>15.99</v>
      </c>
      <c r="E16" s="16"/>
      <c r="F16" s="107">
        <v>0.47</v>
      </c>
      <c r="G16" s="14"/>
      <c r="H16" s="65">
        <f t="shared" ref="H16:H17" si="0">G16*D16*(1-F16)</f>
        <v>0</v>
      </c>
    </row>
    <row r="17" spans="1:8" ht="30" customHeight="1" x14ac:dyDescent="0.3">
      <c r="A17" s="62">
        <v>9780736988704</v>
      </c>
      <c r="B17" s="19" t="s">
        <v>371</v>
      </c>
      <c r="C17" s="63" t="s">
        <v>372</v>
      </c>
      <c r="D17" s="16">
        <v>34.99</v>
      </c>
      <c r="E17" s="16"/>
      <c r="F17" s="107">
        <v>0.47</v>
      </c>
      <c r="G17" s="14"/>
      <c r="H17" s="65">
        <f t="shared" si="0"/>
        <v>0</v>
      </c>
    </row>
  </sheetData>
  <mergeCells count="3">
    <mergeCell ref="A1:B6"/>
    <mergeCell ref="G10:G13"/>
    <mergeCell ref="H10:H13"/>
  </mergeCells>
  <printOptions horizontalCentered="1"/>
  <pageMargins left="0.25" right="0.25" top="0.31" bottom="0.75" header="0.3" footer="0.3"/>
  <pageSetup scale="99" orientation="landscape" r:id="rId1"/>
  <headerFooter>
    <oddFooter>&amp;C&amp;A - Christmas Catalog Purchase Order</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BCF49-CC86-4083-BD65-0242966AC331}">
  <dimension ref="A1:H20"/>
  <sheetViews>
    <sheetView view="pageBreakPreview" zoomScale="112" zoomScaleNormal="100" zoomScaleSheetLayoutView="112" workbookViewId="0">
      <selection activeCell="C20" sqref="C20"/>
    </sheetView>
  </sheetViews>
  <sheetFormatPr defaultRowHeight="14.4" x14ac:dyDescent="0.3"/>
  <cols>
    <col min="1" max="1" width="16.77734375" customWidth="1"/>
    <col min="2" max="2" width="31" customWidth="1"/>
    <col min="3" max="3" width="15.77734375" style="1" customWidth="1"/>
    <col min="4" max="4" width="13.77734375" customWidth="1"/>
    <col min="5" max="5" width="11.77734375" customWidth="1"/>
    <col min="6" max="6" width="14.77734375" customWidth="1"/>
    <col min="7" max="8" width="15.77734375" customWidth="1"/>
    <col min="9" max="9" width="9.44140625" bestFit="1" customWidth="1"/>
  </cols>
  <sheetData>
    <row r="1" spans="1:8" ht="20.100000000000001" customHeight="1" x14ac:dyDescent="0.45">
      <c r="A1" s="233" t="s">
        <v>373</v>
      </c>
      <c r="B1" s="234"/>
      <c r="H1" s="8" t="s">
        <v>10</v>
      </c>
    </row>
    <row r="2" spans="1:8" ht="20.100000000000001" customHeight="1" x14ac:dyDescent="0.3">
      <c r="A2" s="235"/>
      <c r="B2" s="236"/>
    </row>
    <row r="3" spans="1:8" ht="20.100000000000001" customHeight="1" x14ac:dyDescent="0.3">
      <c r="A3" s="235"/>
      <c r="B3" s="236"/>
      <c r="D3" s="11" t="s">
        <v>15</v>
      </c>
      <c r="E3" s="2"/>
      <c r="F3" s="2"/>
      <c r="G3" s="12" t="s">
        <v>11</v>
      </c>
      <c r="H3" s="2"/>
    </row>
    <row r="4" spans="1:8" ht="20.100000000000001" customHeight="1" x14ac:dyDescent="0.3">
      <c r="A4" s="235"/>
      <c r="B4" s="236"/>
      <c r="D4" s="11" t="s">
        <v>16</v>
      </c>
      <c r="E4" s="3"/>
      <c r="F4" s="3"/>
      <c r="G4" s="12" t="s">
        <v>12</v>
      </c>
      <c r="H4" s="3"/>
    </row>
    <row r="5" spans="1:8" ht="20.100000000000001" customHeight="1" x14ac:dyDescent="0.3">
      <c r="A5" s="235"/>
      <c r="B5" s="236"/>
      <c r="D5" s="11" t="s">
        <v>63</v>
      </c>
      <c r="E5" s="3"/>
      <c r="F5" s="3"/>
      <c r="G5" s="12" t="s">
        <v>13</v>
      </c>
      <c r="H5" s="3"/>
    </row>
    <row r="6" spans="1:8" ht="20.100000000000001" customHeight="1" thickBot="1" x14ac:dyDescent="0.35">
      <c r="A6" s="237"/>
      <c r="B6" s="238"/>
      <c r="D6" s="11" t="s">
        <v>17</v>
      </c>
      <c r="E6" s="3"/>
      <c r="F6" s="3"/>
      <c r="G6" s="12" t="s">
        <v>14</v>
      </c>
      <c r="H6" s="3"/>
    </row>
    <row r="8" spans="1:8" s="7" customFormat="1" ht="22.5" customHeight="1" x14ac:dyDescent="0.3">
      <c r="A8" s="73" t="s">
        <v>20</v>
      </c>
      <c r="B8" s="74"/>
      <c r="C8" s="109"/>
      <c r="D8" s="73" t="s">
        <v>74</v>
      </c>
      <c r="E8" s="77"/>
      <c r="F8" s="78"/>
      <c r="G8" s="89" t="s">
        <v>18</v>
      </c>
      <c r="H8" s="89" t="s">
        <v>19</v>
      </c>
    </row>
    <row r="9" spans="1:8" x14ac:dyDescent="0.3">
      <c r="A9" s="79" t="s">
        <v>50</v>
      </c>
      <c r="B9" s="67" t="s">
        <v>375</v>
      </c>
      <c r="C9" s="92"/>
      <c r="D9" s="272" t="s">
        <v>376</v>
      </c>
      <c r="E9" s="273"/>
      <c r="F9" s="274"/>
      <c r="G9" s="90"/>
      <c r="H9" s="90"/>
    </row>
    <row r="10" spans="1:8" ht="15" customHeight="1" x14ac:dyDescent="0.3">
      <c r="A10" s="79" t="s">
        <v>241</v>
      </c>
      <c r="B10" s="70" t="s">
        <v>374</v>
      </c>
      <c r="C10" s="110"/>
      <c r="D10" s="275"/>
      <c r="E10" s="273"/>
      <c r="F10" s="274"/>
      <c r="G10" s="239">
        <f>SUM(G15:G20)</f>
        <v>0</v>
      </c>
      <c r="H10" s="241">
        <f>SUM(H15:H20)</f>
        <v>0</v>
      </c>
    </row>
    <row r="11" spans="1:8" ht="15" customHeight="1" x14ac:dyDescent="0.3">
      <c r="A11" s="79" t="s">
        <v>54</v>
      </c>
      <c r="B11" s="71" t="s">
        <v>101</v>
      </c>
      <c r="C11" s="110"/>
      <c r="D11" s="275"/>
      <c r="E11" s="273"/>
      <c r="F11" s="274"/>
      <c r="G11" s="239"/>
      <c r="H11" s="241"/>
    </row>
    <row r="12" spans="1:8" ht="15" customHeight="1" x14ac:dyDescent="0.3">
      <c r="A12" s="79" t="s">
        <v>56</v>
      </c>
      <c r="B12" t="s">
        <v>72</v>
      </c>
      <c r="C12" s="110"/>
      <c r="D12" s="275"/>
      <c r="E12" s="273"/>
      <c r="F12" s="274"/>
      <c r="G12" s="239"/>
      <c r="H12" s="241"/>
    </row>
    <row r="13" spans="1:8" ht="15.75" customHeight="1" x14ac:dyDescent="0.3">
      <c r="A13" s="82" t="s">
        <v>58</v>
      </c>
      <c r="B13" s="83" t="s">
        <v>72</v>
      </c>
      <c r="C13" s="111"/>
      <c r="D13" s="276"/>
      <c r="E13" s="277"/>
      <c r="F13" s="278"/>
      <c r="G13" s="240"/>
      <c r="H13" s="242"/>
    </row>
    <row r="14" spans="1:8" s="9" customFormat="1" ht="24.75" customHeight="1" x14ac:dyDescent="0.3">
      <c r="A14" s="61" t="s">
        <v>59</v>
      </c>
      <c r="B14" s="61" t="s">
        <v>3</v>
      </c>
      <c r="C14" s="61" t="s">
        <v>60</v>
      </c>
      <c r="D14" s="61" t="s">
        <v>7</v>
      </c>
      <c r="E14" s="61" t="s">
        <v>61</v>
      </c>
      <c r="F14" s="61" t="s">
        <v>62</v>
      </c>
      <c r="G14" s="61" t="s">
        <v>8</v>
      </c>
      <c r="H14" s="61" t="s">
        <v>9</v>
      </c>
    </row>
    <row r="15" spans="1:8" s="7" customFormat="1" ht="30" customHeight="1" x14ac:dyDescent="0.3">
      <c r="A15" s="62">
        <v>9781514000182</v>
      </c>
      <c r="B15" s="19" t="s">
        <v>382</v>
      </c>
      <c r="C15" s="63" t="s">
        <v>383</v>
      </c>
      <c r="D15" s="16">
        <v>20</v>
      </c>
      <c r="E15" s="16">
        <v>17.97</v>
      </c>
      <c r="F15" s="107"/>
      <c r="G15" s="14"/>
      <c r="H15" s="65">
        <f t="shared" ref="H15:H20" si="0">G15*D15*(1-F15)</f>
        <v>0</v>
      </c>
    </row>
    <row r="16" spans="1:8" ht="30" customHeight="1" x14ac:dyDescent="0.3">
      <c r="A16" s="62">
        <v>9781514000403</v>
      </c>
      <c r="B16" s="19" t="s">
        <v>384</v>
      </c>
      <c r="C16" s="63" t="s">
        <v>385</v>
      </c>
      <c r="D16" s="16">
        <v>20</v>
      </c>
      <c r="E16" s="16">
        <v>17.97</v>
      </c>
      <c r="F16" s="107"/>
      <c r="G16" s="14"/>
      <c r="H16" s="65">
        <f t="shared" si="0"/>
        <v>0</v>
      </c>
    </row>
    <row r="17" spans="1:8" ht="30" customHeight="1" x14ac:dyDescent="0.3">
      <c r="A17" s="62">
        <v>9781514008331</v>
      </c>
      <c r="B17" s="19" t="s">
        <v>386</v>
      </c>
      <c r="C17" s="63" t="s">
        <v>387</v>
      </c>
      <c r="D17" s="16">
        <v>18</v>
      </c>
      <c r="E17" s="16">
        <v>17.97</v>
      </c>
      <c r="F17" s="107"/>
      <c r="G17" s="14"/>
      <c r="H17" s="65">
        <f t="shared" si="0"/>
        <v>0</v>
      </c>
    </row>
    <row r="18" spans="1:8" ht="30" customHeight="1" x14ac:dyDescent="0.3">
      <c r="A18" s="62">
        <v>9781514007792</v>
      </c>
      <c r="B18" s="19" t="s">
        <v>388</v>
      </c>
      <c r="C18" s="63" t="s">
        <v>389</v>
      </c>
      <c r="D18" s="16">
        <v>25</v>
      </c>
      <c r="E18" s="16">
        <v>21.97</v>
      </c>
      <c r="F18" s="107"/>
      <c r="G18" s="14"/>
      <c r="H18" s="65">
        <f t="shared" si="0"/>
        <v>0</v>
      </c>
    </row>
    <row r="19" spans="1:8" ht="30" customHeight="1" x14ac:dyDescent="0.3">
      <c r="A19" s="62">
        <v>9781514007815</v>
      </c>
      <c r="B19" s="19" t="s">
        <v>390</v>
      </c>
      <c r="C19" s="63" t="s">
        <v>391</v>
      </c>
      <c r="D19" s="16">
        <v>12</v>
      </c>
      <c r="E19" s="16">
        <v>10.97</v>
      </c>
      <c r="F19" s="107"/>
      <c r="G19" s="14"/>
      <c r="H19" s="65">
        <f t="shared" si="0"/>
        <v>0</v>
      </c>
    </row>
    <row r="20" spans="1:8" ht="30" customHeight="1" x14ac:dyDescent="0.3">
      <c r="A20" s="62">
        <v>9781514007785</v>
      </c>
      <c r="B20" s="19" t="s">
        <v>392</v>
      </c>
      <c r="C20" s="63" t="s">
        <v>391</v>
      </c>
      <c r="D20" s="16">
        <v>34</v>
      </c>
      <c r="E20" s="16">
        <v>29.97</v>
      </c>
      <c r="F20" s="107"/>
      <c r="G20" s="14"/>
      <c r="H20" s="65">
        <f t="shared" si="0"/>
        <v>0</v>
      </c>
    </row>
  </sheetData>
  <mergeCells count="4">
    <mergeCell ref="A1:B6"/>
    <mergeCell ref="G10:G13"/>
    <mergeCell ref="H10:H13"/>
    <mergeCell ref="D9:F13"/>
  </mergeCells>
  <printOptions horizontalCentered="1"/>
  <pageMargins left="0.25" right="0.25" top="0.31" bottom="0.75" header="0.3" footer="0.3"/>
  <pageSetup scale="99" orientation="landscape" r:id="rId1"/>
  <headerFooter>
    <oddFooter>&amp;C&amp;A - Christmas Catalog Purchase Order</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4E81A-2CA6-474E-97D2-1E7AEC7AFA6E}">
  <dimension ref="A1:H15"/>
  <sheetViews>
    <sheetView view="pageBreakPreview" zoomScale="112" zoomScaleNormal="100" zoomScaleSheetLayoutView="112" workbookViewId="0">
      <selection activeCell="C20" sqref="C20"/>
    </sheetView>
  </sheetViews>
  <sheetFormatPr defaultRowHeight="14.4" x14ac:dyDescent="0.3"/>
  <cols>
    <col min="1" max="1" width="16.77734375" customWidth="1"/>
    <col min="2" max="2" width="27.21875" bestFit="1" customWidth="1"/>
    <col min="3" max="3" width="15.77734375" style="1" customWidth="1"/>
    <col min="4" max="4" width="13.77734375" customWidth="1"/>
    <col min="5" max="5" width="11.77734375" customWidth="1"/>
    <col min="6" max="6" width="13.77734375" customWidth="1"/>
    <col min="7" max="8" width="15.77734375" customWidth="1"/>
    <col min="9" max="9" width="9.44140625" bestFit="1" customWidth="1"/>
  </cols>
  <sheetData>
    <row r="1" spans="1:8" ht="20.100000000000001" customHeight="1" x14ac:dyDescent="0.45">
      <c r="A1" s="233" t="s">
        <v>67</v>
      </c>
      <c r="B1" s="234"/>
      <c r="H1" s="8" t="s">
        <v>10</v>
      </c>
    </row>
    <row r="2" spans="1:8" ht="20.100000000000001" customHeight="1" x14ac:dyDescent="0.3">
      <c r="A2" s="235"/>
      <c r="B2" s="236"/>
    </row>
    <row r="3" spans="1:8" ht="20.100000000000001" customHeight="1" x14ac:dyDescent="0.3">
      <c r="A3" s="235"/>
      <c r="B3" s="236"/>
      <c r="D3" s="11" t="s">
        <v>15</v>
      </c>
      <c r="E3" s="2"/>
      <c r="F3" s="2"/>
      <c r="G3" s="12" t="s">
        <v>11</v>
      </c>
      <c r="H3" s="2"/>
    </row>
    <row r="4" spans="1:8" ht="20.100000000000001" customHeight="1" x14ac:dyDescent="0.3">
      <c r="A4" s="235"/>
      <c r="B4" s="236"/>
      <c r="D4" s="11" t="s">
        <v>16</v>
      </c>
      <c r="E4" s="3"/>
      <c r="F4" s="3"/>
      <c r="G4" s="12" t="s">
        <v>12</v>
      </c>
      <c r="H4" s="3"/>
    </row>
    <row r="5" spans="1:8" ht="20.100000000000001" customHeight="1" x14ac:dyDescent="0.3">
      <c r="A5" s="235"/>
      <c r="B5" s="236"/>
      <c r="D5" s="11" t="s">
        <v>63</v>
      </c>
      <c r="E5" s="3"/>
      <c r="F5" s="3"/>
      <c r="G5" s="12" t="s">
        <v>13</v>
      </c>
      <c r="H5" s="3"/>
    </row>
    <row r="6" spans="1:8" ht="20.100000000000001" customHeight="1" thickBot="1" x14ac:dyDescent="0.35">
      <c r="A6" s="237"/>
      <c r="B6" s="238"/>
      <c r="D6" s="11" t="s">
        <v>17</v>
      </c>
      <c r="E6" s="3"/>
      <c r="F6" s="3"/>
      <c r="G6" s="12" t="s">
        <v>14</v>
      </c>
      <c r="H6" s="3"/>
    </row>
    <row r="8" spans="1:8" s="7" customFormat="1" ht="22.5" customHeight="1" x14ac:dyDescent="0.3">
      <c r="A8" s="73" t="s">
        <v>20</v>
      </c>
      <c r="B8" s="74"/>
      <c r="C8" s="75"/>
      <c r="D8" s="77"/>
      <c r="E8" s="77"/>
      <c r="F8" s="78"/>
      <c r="G8" s="89" t="s">
        <v>18</v>
      </c>
      <c r="H8" s="89" t="s">
        <v>19</v>
      </c>
    </row>
    <row r="9" spans="1:8" x14ac:dyDescent="0.3">
      <c r="A9" s="79" t="s">
        <v>50</v>
      </c>
      <c r="B9" t="s">
        <v>51</v>
      </c>
      <c r="F9" s="93"/>
      <c r="G9" s="90"/>
      <c r="H9" s="90"/>
    </row>
    <row r="10" spans="1:8" ht="15" customHeight="1" x14ac:dyDescent="0.3">
      <c r="A10" s="79" t="s">
        <v>52</v>
      </c>
      <c r="B10" t="s">
        <v>53</v>
      </c>
      <c r="F10" s="93"/>
      <c r="G10" s="239">
        <f>SUM(G15:G15)</f>
        <v>0</v>
      </c>
      <c r="H10" s="241">
        <f>SUM(H15:H15)</f>
        <v>0</v>
      </c>
    </row>
    <row r="11" spans="1:8" ht="15" customHeight="1" x14ac:dyDescent="0.3">
      <c r="A11" s="79" t="s">
        <v>54</v>
      </c>
      <c r="B11" t="s">
        <v>55</v>
      </c>
      <c r="F11" s="93"/>
      <c r="G11" s="239"/>
      <c r="H11" s="241"/>
    </row>
    <row r="12" spans="1:8" ht="15" customHeight="1" x14ac:dyDescent="0.3">
      <c r="A12" s="79" t="s">
        <v>56</v>
      </c>
      <c r="B12" t="s">
        <v>57</v>
      </c>
      <c r="F12" s="93"/>
      <c r="G12" s="239"/>
      <c r="H12" s="241"/>
    </row>
    <row r="13" spans="1:8" ht="15.75" customHeight="1" x14ac:dyDescent="0.3">
      <c r="A13" s="82" t="s">
        <v>58</v>
      </c>
      <c r="B13" s="2" t="s">
        <v>57</v>
      </c>
      <c r="C13" s="84"/>
      <c r="D13" s="2"/>
      <c r="E13" s="2"/>
      <c r="F13" s="101"/>
      <c r="G13" s="240"/>
      <c r="H13" s="242"/>
    </row>
    <row r="14" spans="1:8" s="9" customFormat="1" ht="24.75" customHeight="1" x14ac:dyDescent="0.3">
      <c r="A14" s="61" t="s">
        <v>59</v>
      </c>
      <c r="B14" s="61" t="s">
        <v>3</v>
      </c>
      <c r="C14" s="61" t="s">
        <v>60</v>
      </c>
      <c r="D14" s="61" t="s">
        <v>7</v>
      </c>
      <c r="E14" s="61" t="s">
        <v>61</v>
      </c>
      <c r="F14" s="61" t="s">
        <v>62</v>
      </c>
      <c r="G14" s="61" t="s">
        <v>8</v>
      </c>
      <c r="H14" s="61" t="s">
        <v>9</v>
      </c>
    </row>
    <row r="15" spans="1:8" s="7" customFormat="1" ht="30" customHeight="1" x14ac:dyDescent="0.3">
      <c r="A15" s="62">
        <v>9781617155734</v>
      </c>
      <c r="B15" s="15" t="s">
        <v>64</v>
      </c>
      <c r="C15" s="14" t="s">
        <v>65</v>
      </c>
      <c r="D15" s="16">
        <v>17.989999999999998</v>
      </c>
      <c r="E15" s="14"/>
      <c r="F15" s="107"/>
      <c r="G15" s="14"/>
      <c r="H15" s="65">
        <f>G15*D15*(1-F15)</f>
        <v>0</v>
      </c>
    </row>
  </sheetData>
  <mergeCells count="3">
    <mergeCell ref="A1:B6"/>
    <mergeCell ref="G10:G13"/>
    <mergeCell ref="H10:H13"/>
  </mergeCells>
  <printOptions horizontalCentered="1"/>
  <pageMargins left="0.25" right="0.25" top="0.31" bottom="0.75" header="0.3" footer="0.3"/>
  <pageSetup orientation="landscape" r:id="rId1"/>
  <headerFooter>
    <oddFooter>&amp;C&amp;A - Christmas Catalog Purchase Order</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2DB4A-BD6F-45FE-88F7-5F17AE4CFA9A}">
  <dimension ref="A1:N40"/>
  <sheetViews>
    <sheetView view="pageBreakPreview" zoomScale="112" zoomScaleNormal="100" zoomScaleSheetLayoutView="112" workbookViewId="0">
      <selection activeCell="C20" sqref="C20"/>
    </sheetView>
  </sheetViews>
  <sheetFormatPr defaultRowHeight="14.4" x14ac:dyDescent="0.3"/>
  <cols>
    <col min="1" max="1" width="17.21875" customWidth="1"/>
    <col min="2" max="2" width="27.21875" bestFit="1" customWidth="1"/>
    <col min="3" max="3" width="15.77734375" style="1" customWidth="1"/>
    <col min="4" max="4" width="13.77734375" customWidth="1"/>
    <col min="5" max="5" width="11.77734375" customWidth="1"/>
    <col min="6" max="6" width="13.77734375" customWidth="1"/>
    <col min="7" max="8" width="15.77734375" customWidth="1"/>
  </cols>
  <sheetData>
    <row r="1" spans="1:14" ht="20.100000000000001" customHeight="1" x14ac:dyDescent="0.45">
      <c r="A1" s="233" t="s">
        <v>445</v>
      </c>
      <c r="B1" s="234"/>
      <c r="H1" s="8" t="s">
        <v>10</v>
      </c>
    </row>
    <row r="2" spans="1:14" ht="20.100000000000001" customHeight="1" x14ac:dyDescent="0.3">
      <c r="A2" s="235"/>
      <c r="B2" s="236"/>
    </row>
    <row r="3" spans="1:14" ht="20.100000000000001" customHeight="1" x14ac:dyDescent="0.3">
      <c r="A3" s="235"/>
      <c r="B3" s="236"/>
      <c r="D3" s="11" t="s">
        <v>15</v>
      </c>
      <c r="E3" s="2"/>
      <c r="F3" s="2"/>
      <c r="G3" s="12" t="s">
        <v>11</v>
      </c>
      <c r="H3" s="2"/>
    </row>
    <row r="4" spans="1:14" ht="20.100000000000001" customHeight="1" x14ac:dyDescent="0.3">
      <c r="A4" s="235"/>
      <c r="B4" s="236"/>
      <c r="D4" s="11" t="s">
        <v>16</v>
      </c>
      <c r="E4" s="3"/>
      <c r="F4" s="3"/>
      <c r="G4" s="12" t="s">
        <v>12</v>
      </c>
      <c r="H4" s="3"/>
    </row>
    <row r="5" spans="1:14" ht="20.100000000000001" customHeight="1" x14ac:dyDescent="0.3">
      <c r="A5" s="235"/>
      <c r="B5" s="236"/>
      <c r="D5" s="11" t="s">
        <v>63</v>
      </c>
      <c r="E5" s="3"/>
      <c r="F5" s="3"/>
      <c r="G5" s="12" t="s">
        <v>13</v>
      </c>
      <c r="H5" s="3"/>
    </row>
    <row r="6" spans="1:14" ht="20.100000000000001" customHeight="1" thickBot="1" x14ac:dyDescent="0.35">
      <c r="A6" s="237"/>
      <c r="B6" s="238"/>
      <c r="D6" s="11" t="s">
        <v>17</v>
      </c>
      <c r="E6" s="3"/>
      <c r="F6" s="3"/>
      <c r="G6" s="12" t="s">
        <v>14</v>
      </c>
      <c r="H6" s="3"/>
    </row>
    <row r="8" spans="1:14" s="10" customFormat="1" ht="22.5" customHeight="1" x14ac:dyDescent="0.3">
      <c r="A8" s="73" t="s">
        <v>20</v>
      </c>
      <c r="B8" s="77"/>
      <c r="C8" s="75"/>
      <c r="D8" s="77" t="s">
        <v>171</v>
      </c>
      <c r="E8" s="77"/>
      <c r="F8" s="78"/>
      <c r="G8" s="89" t="s">
        <v>18</v>
      </c>
      <c r="H8" s="89" t="s">
        <v>19</v>
      </c>
    </row>
    <row r="9" spans="1:14" x14ac:dyDescent="0.3">
      <c r="A9" s="79" t="s">
        <v>170</v>
      </c>
      <c r="B9" s="67">
        <v>0.5</v>
      </c>
      <c r="D9" s="279" t="s">
        <v>451</v>
      </c>
      <c r="E9" s="280"/>
      <c r="F9" s="281"/>
      <c r="G9" s="90"/>
      <c r="H9" s="90"/>
    </row>
    <row r="10" spans="1:14" ht="15" customHeight="1" x14ac:dyDescent="0.3">
      <c r="A10" s="79" t="s">
        <v>174</v>
      </c>
      <c r="B10" t="s">
        <v>446</v>
      </c>
      <c r="D10" s="280"/>
      <c r="E10" s="280"/>
      <c r="F10" s="281"/>
      <c r="G10" s="239">
        <f>SUM(G15:G40)</f>
        <v>0</v>
      </c>
      <c r="H10" s="241">
        <f>SUM(H15:H40)</f>
        <v>0</v>
      </c>
      <c r="N10" t="s">
        <v>450</v>
      </c>
    </row>
    <row r="11" spans="1:14" ht="15" customHeight="1" x14ac:dyDescent="0.3">
      <c r="A11" s="79" t="s">
        <v>447</v>
      </c>
      <c r="B11" t="s">
        <v>448</v>
      </c>
      <c r="D11" s="280"/>
      <c r="E11" s="280"/>
      <c r="F11" s="281"/>
      <c r="G11" s="239"/>
      <c r="H11" s="241"/>
    </row>
    <row r="12" spans="1:14" ht="15" customHeight="1" x14ac:dyDescent="0.3">
      <c r="A12" s="79" t="s">
        <v>173</v>
      </c>
      <c r="B12" s="243" t="s">
        <v>449</v>
      </c>
      <c r="C12" s="243"/>
      <c r="D12" s="280"/>
      <c r="E12" s="280"/>
      <c r="F12" s="281"/>
      <c r="G12" s="239"/>
      <c r="H12" s="241"/>
    </row>
    <row r="13" spans="1:14" x14ac:dyDescent="0.3">
      <c r="A13" s="108"/>
      <c r="B13" s="253"/>
      <c r="C13" s="253"/>
      <c r="D13" s="282"/>
      <c r="E13" s="282"/>
      <c r="F13" s="283"/>
      <c r="G13" s="240"/>
      <c r="H13" s="242"/>
    </row>
    <row r="14" spans="1:14" s="9" customFormat="1" ht="29.25" customHeight="1" x14ac:dyDescent="0.3">
      <c r="A14" s="61" t="s">
        <v>2</v>
      </c>
      <c r="B14" s="61" t="s">
        <v>3</v>
      </c>
      <c r="C14" s="61" t="s">
        <v>4</v>
      </c>
      <c r="D14" s="61" t="s">
        <v>7</v>
      </c>
      <c r="E14" s="61" t="s">
        <v>5</v>
      </c>
      <c r="F14" s="61" t="s">
        <v>6</v>
      </c>
      <c r="G14" s="61" t="s">
        <v>8</v>
      </c>
      <c r="H14" s="61" t="s">
        <v>9</v>
      </c>
    </row>
    <row r="15" spans="1:14" s="7" customFormat="1" ht="30" customHeight="1" x14ac:dyDescent="0.3">
      <c r="A15" s="62">
        <v>612978595565</v>
      </c>
      <c r="B15" s="15" t="s">
        <v>393</v>
      </c>
      <c r="C15" s="14" t="s">
        <v>394</v>
      </c>
      <c r="D15" s="16">
        <v>19.989999999999998</v>
      </c>
      <c r="E15" s="16">
        <f>D15*0.5</f>
        <v>9.9949999999999992</v>
      </c>
      <c r="F15" s="14"/>
      <c r="G15" s="14"/>
      <c r="H15" s="65">
        <f>E15*G15</f>
        <v>0</v>
      </c>
    </row>
    <row r="16" spans="1:14" s="7" customFormat="1" ht="30" customHeight="1" x14ac:dyDescent="0.3">
      <c r="A16" s="62">
        <v>612978595572</v>
      </c>
      <c r="B16" s="15" t="s">
        <v>395</v>
      </c>
      <c r="C16" s="14" t="s">
        <v>396</v>
      </c>
      <c r="D16" s="16">
        <v>19.989999999999998</v>
      </c>
      <c r="E16" s="16">
        <f>D16*0.5</f>
        <v>9.9949999999999992</v>
      </c>
      <c r="F16" s="14"/>
      <c r="G16" s="14"/>
      <c r="H16" s="65">
        <f t="shared" ref="H16:H40" si="0">E16*G16</f>
        <v>0</v>
      </c>
    </row>
    <row r="17" spans="1:8" s="7" customFormat="1" ht="30" customHeight="1" x14ac:dyDescent="0.3">
      <c r="A17" s="62">
        <v>612978595589</v>
      </c>
      <c r="B17" s="15" t="s">
        <v>397</v>
      </c>
      <c r="C17" s="14" t="s">
        <v>398</v>
      </c>
      <c r="D17" s="16">
        <v>19.989999999999998</v>
      </c>
      <c r="E17" s="16">
        <f t="shared" ref="E17:E40" si="1">D17*0.5</f>
        <v>9.9949999999999992</v>
      </c>
      <c r="F17" s="14"/>
      <c r="G17" s="14"/>
      <c r="H17" s="65">
        <f t="shared" si="0"/>
        <v>0</v>
      </c>
    </row>
    <row r="18" spans="1:8" s="7" customFormat="1" ht="30" customHeight="1" x14ac:dyDescent="0.3">
      <c r="A18" s="62">
        <v>612978595596</v>
      </c>
      <c r="B18" s="15" t="s">
        <v>399</v>
      </c>
      <c r="C18" s="14" t="s">
        <v>400</v>
      </c>
      <c r="D18" s="16">
        <v>19.989999999999998</v>
      </c>
      <c r="E18" s="16">
        <f t="shared" si="1"/>
        <v>9.9949999999999992</v>
      </c>
      <c r="F18" s="14"/>
      <c r="G18" s="14"/>
      <c r="H18" s="65">
        <f t="shared" si="0"/>
        <v>0</v>
      </c>
    </row>
    <row r="19" spans="1:8" s="7" customFormat="1" ht="30" customHeight="1" x14ac:dyDescent="0.3">
      <c r="A19" s="62">
        <v>612978597736</v>
      </c>
      <c r="B19" s="15" t="s">
        <v>401</v>
      </c>
      <c r="C19" s="14" t="s">
        <v>402</v>
      </c>
      <c r="D19" s="16">
        <v>35.99</v>
      </c>
      <c r="E19" s="16">
        <f t="shared" si="1"/>
        <v>17.995000000000001</v>
      </c>
      <c r="F19" s="14"/>
      <c r="G19" s="14"/>
      <c r="H19" s="65">
        <f t="shared" si="0"/>
        <v>0</v>
      </c>
    </row>
    <row r="20" spans="1:8" s="7" customFormat="1" ht="30" customHeight="1" x14ac:dyDescent="0.3">
      <c r="A20" s="62">
        <v>612978597743</v>
      </c>
      <c r="B20" s="15" t="s">
        <v>403</v>
      </c>
      <c r="C20" s="14" t="s">
        <v>404</v>
      </c>
      <c r="D20" s="16">
        <v>35.99</v>
      </c>
      <c r="E20" s="16">
        <f t="shared" si="1"/>
        <v>17.995000000000001</v>
      </c>
      <c r="F20" s="14"/>
      <c r="G20" s="14"/>
      <c r="H20" s="65">
        <f t="shared" si="0"/>
        <v>0</v>
      </c>
    </row>
    <row r="21" spans="1:8" ht="30" customHeight="1" x14ac:dyDescent="0.3">
      <c r="A21" s="62">
        <v>612978597750</v>
      </c>
      <c r="B21" s="15" t="s">
        <v>405</v>
      </c>
      <c r="C21" s="14" t="s">
        <v>406</v>
      </c>
      <c r="D21" s="16">
        <v>35.99</v>
      </c>
      <c r="E21" s="16">
        <f t="shared" si="1"/>
        <v>17.995000000000001</v>
      </c>
      <c r="F21" s="14"/>
      <c r="G21" s="14"/>
      <c r="H21" s="65">
        <f t="shared" si="0"/>
        <v>0</v>
      </c>
    </row>
    <row r="22" spans="1:8" ht="30" customHeight="1" x14ac:dyDescent="0.3">
      <c r="A22" s="62">
        <v>612978597767</v>
      </c>
      <c r="B22" s="15" t="s">
        <v>407</v>
      </c>
      <c r="C22" s="14" t="s">
        <v>408</v>
      </c>
      <c r="D22" s="16">
        <v>35.99</v>
      </c>
      <c r="E22" s="16">
        <f t="shared" si="1"/>
        <v>17.995000000000001</v>
      </c>
      <c r="F22" s="14"/>
      <c r="G22" s="14"/>
      <c r="H22" s="65">
        <f t="shared" si="0"/>
        <v>0</v>
      </c>
    </row>
    <row r="23" spans="1:8" ht="30" customHeight="1" x14ac:dyDescent="0.3">
      <c r="A23" s="62">
        <v>612978590652</v>
      </c>
      <c r="B23" s="15" t="s">
        <v>409</v>
      </c>
      <c r="C23" s="14" t="s">
        <v>410</v>
      </c>
      <c r="D23" s="16">
        <v>24.99</v>
      </c>
      <c r="E23" s="16">
        <f t="shared" si="1"/>
        <v>12.494999999999999</v>
      </c>
      <c r="F23" s="14"/>
      <c r="G23" s="14"/>
      <c r="H23" s="65">
        <f t="shared" si="0"/>
        <v>0</v>
      </c>
    </row>
    <row r="24" spans="1:8" ht="30" customHeight="1" x14ac:dyDescent="0.3">
      <c r="A24" s="62">
        <v>612978595664</v>
      </c>
      <c r="B24" s="15" t="s">
        <v>411</v>
      </c>
      <c r="C24" s="14" t="s">
        <v>412</v>
      </c>
      <c r="D24" s="16">
        <v>16.989999999999998</v>
      </c>
      <c r="E24" s="16">
        <f t="shared" si="1"/>
        <v>8.4949999999999992</v>
      </c>
      <c r="F24" s="14"/>
      <c r="G24" s="14"/>
      <c r="H24" s="65">
        <f t="shared" si="0"/>
        <v>0</v>
      </c>
    </row>
    <row r="25" spans="1:8" ht="30" customHeight="1" x14ac:dyDescent="0.3">
      <c r="A25" s="62">
        <v>612978595671</v>
      </c>
      <c r="B25" s="15" t="s">
        <v>413</v>
      </c>
      <c r="C25" s="14" t="s">
        <v>414</v>
      </c>
      <c r="D25" s="16">
        <v>16.989999999999998</v>
      </c>
      <c r="E25" s="16">
        <f t="shared" si="1"/>
        <v>8.4949999999999992</v>
      </c>
      <c r="F25" s="14"/>
      <c r="G25" s="14"/>
      <c r="H25" s="65">
        <f t="shared" si="0"/>
        <v>0</v>
      </c>
    </row>
    <row r="26" spans="1:8" ht="30" customHeight="1" x14ac:dyDescent="0.3">
      <c r="A26" s="62">
        <v>612978595688</v>
      </c>
      <c r="B26" s="15" t="s">
        <v>415</v>
      </c>
      <c r="C26" s="14" t="s">
        <v>416</v>
      </c>
      <c r="D26" s="16">
        <v>16.989999999999998</v>
      </c>
      <c r="E26" s="16">
        <f t="shared" si="1"/>
        <v>8.4949999999999992</v>
      </c>
      <c r="F26" s="14"/>
      <c r="G26" s="14"/>
      <c r="H26" s="65">
        <f t="shared" si="0"/>
        <v>0</v>
      </c>
    </row>
    <row r="27" spans="1:8" ht="30" customHeight="1" x14ac:dyDescent="0.3">
      <c r="A27" s="62">
        <v>612978595725</v>
      </c>
      <c r="B27" s="15" t="s">
        <v>417</v>
      </c>
      <c r="C27" s="14" t="s">
        <v>418</v>
      </c>
      <c r="D27" s="16">
        <v>16.989999999999998</v>
      </c>
      <c r="E27" s="16">
        <f t="shared" si="1"/>
        <v>8.4949999999999992</v>
      </c>
      <c r="F27" s="14"/>
      <c r="G27" s="14"/>
      <c r="H27" s="65">
        <f t="shared" si="0"/>
        <v>0</v>
      </c>
    </row>
    <row r="28" spans="1:8" ht="30" customHeight="1" x14ac:dyDescent="0.3">
      <c r="A28" s="62">
        <v>612978595732</v>
      </c>
      <c r="B28" s="15" t="s">
        <v>419</v>
      </c>
      <c r="C28" s="14" t="s">
        <v>420</v>
      </c>
      <c r="D28" s="16">
        <v>16.989999999999998</v>
      </c>
      <c r="E28" s="16">
        <f t="shared" si="1"/>
        <v>8.4949999999999992</v>
      </c>
      <c r="F28" s="14"/>
      <c r="G28" s="14"/>
      <c r="H28" s="65">
        <f t="shared" si="0"/>
        <v>0</v>
      </c>
    </row>
    <row r="29" spans="1:8" ht="30" customHeight="1" x14ac:dyDescent="0.3">
      <c r="A29" s="62">
        <v>612978595749</v>
      </c>
      <c r="B29" s="15" t="s">
        <v>421</v>
      </c>
      <c r="C29" s="14" t="s">
        <v>422</v>
      </c>
      <c r="D29" s="16">
        <v>16.989999999999998</v>
      </c>
      <c r="E29" s="16">
        <f t="shared" si="1"/>
        <v>8.4949999999999992</v>
      </c>
      <c r="F29" s="14"/>
      <c r="G29" s="14"/>
      <c r="H29" s="65">
        <f t="shared" si="0"/>
        <v>0</v>
      </c>
    </row>
    <row r="30" spans="1:8" ht="30" customHeight="1" x14ac:dyDescent="0.3">
      <c r="A30" s="62">
        <v>612978574805</v>
      </c>
      <c r="B30" s="15" t="s">
        <v>423</v>
      </c>
      <c r="C30" s="14" t="s">
        <v>424</v>
      </c>
      <c r="D30" s="16">
        <v>19.989999999999998</v>
      </c>
      <c r="E30" s="16">
        <f t="shared" si="1"/>
        <v>9.9949999999999992</v>
      </c>
      <c r="F30" s="14"/>
      <c r="G30" s="14"/>
      <c r="H30" s="65">
        <f t="shared" si="0"/>
        <v>0</v>
      </c>
    </row>
    <row r="31" spans="1:8" ht="30" customHeight="1" x14ac:dyDescent="0.3">
      <c r="A31" s="62">
        <v>612978597170</v>
      </c>
      <c r="B31" s="15" t="s">
        <v>425</v>
      </c>
      <c r="C31" s="14" t="s">
        <v>426</v>
      </c>
      <c r="D31" s="16">
        <v>24.99</v>
      </c>
      <c r="E31" s="16">
        <f t="shared" si="1"/>
        <v>12.494999999999999</v>
      </c>
      <c r="F31" s="14"/>
      <c r="G31" s="14"/>
      <c r="H31" s="65">
        <f t="shared" si="0"/>
        <v>0</v>
      </c>
    </row>
    <row r="32" spans="1:8" ht="30" customHeight="1" x14ac:dyDescent="0.3">
      <c r="A32" s="62">
        <v>612978597187</v>
      </c>
      <c r="B32" s="15" t="s">
        <v>427</v>
      </c>
      <c r="C32" s="14" t="s">
        <v>428</v>
      </c>
      <c r="D32" s="16">
        <v>24.99</v>
      </c>
      <c r="E32" s="16">
        <f t="shared" si="1"/>
        <v>12.494999999999999</v>
      </c>
      <c r="F32" s="14"/>
      <c r="G32" s="14"/>
      <c r="H32" s="65">
        <f t="shared" si="0"/>
        <v>0</v>
      </c>
    </row>
    <row r="33" spans="1:8" ht="30" customHeight="1" x14ac:dyDescent="0.3">
      <c r="A33" s="62">
        <v>612978597194</v>
      </c>
      <c r="B33" s="15" t="s">
        <v>429</v>
      </c>
      <c r="C33" s="14" t="s">
        <v>430</v>
      </c>
      <c r="D33" s="16">
        <v>24.99</v>
      </c>
      <c r="E33" s="16">
        <f t="shared" si="1"/>
        <v>12.494999999999999</v>
      </c>
      <c r="F33" s="14"/>
      <c r="G33" s="14"/>
      <c r="H33" s="65">
        <f t="shared" si="0"/>
        <v>0</v>
      </c>
    </row>
    <row r="34" spans="1:8" ht="30" customHeight="1" x14ac:dyDescent="0.3">
      <c r="A34" s="62">
        <v>612978597200</v>
      </c>
      <c r="B34" s="15" t="s">
        <v>431</v>
      </c>
      <c r="C34" s="14" t="s">
        <v>432</v>
      </c>
      <c r="D34" s="16">
        <v>24.99</v>
      </c>
      <c r="E34" s="16">
        <f t="shared" si="1"/>
        <v>12.494999999999999</v>
      </c>
      <c r="F34" s="14"/>
      <c r="G34" s="14"/>
      <c r="H34" s="65">
        <f t="shared" si="0"/>
        <v>0</v>
      </c>
    </row>
    <row r="35" spans="1:8" ht="30" customHeight="1" x14ac:dyDescent="0.3">
      <c r="A35" s="62">
        <v>612978574744</v>
      </c>
      <c r="B35" s="15" t="s">
        <v>433</v>
      </c>
      <c r="C35" s="14" t="s">
        <v>434</v>
      </c>
      <c r="D35" s="16">
        <v>19.989999999999998</v>
      </c>
      <c r="E35" s="16">
        <f t="shared" si="1"/>
        <v>9.9949999999999992</v>
      </c>
      <c r="F35" s="14"/>
      <c r="G35" s="14"/>
      <c r="H35" s="65">
        <f t="shared" si="0"/>
        <v>0</v>
      </c>
    </row>
    <row r="36" spans="1:8" ht="30" customHeight="1" x14ac:dyDescent="0.3">
      <c r="A36" s="62">
        <v>612978597026</v>
      </c>
      <c r="B36" s="15" t="s">
        <v>435</v>
      </c>
      <c r="C36" s="14" t="s">
        <v>436</v>
      </c>
      <c r="D36" s="16">
        <v>26.99</v>
      </c>
      <c r="E36" s="16">
        <f t="shared" si="1"/>
        <v>13.494999999999999</v>
      </c>
      <c r="F36" s="14"/>
      <c r="G36" s="14"/>
      <c r="H36" s="65">
        <f t="shared" si="0"/>
        <v>0</v>
      </c>
    </row>
    <row r="37" spans="1:8" ht="30" customHeight="1" x14ac:dyDescent="0.3">
      <c r="A37" s="62">
        <v>612978597033</v>
      </c>
      <c r="B37" s="15" t="s">
        <v>437</v>
      </c>
      <c r="C37" s="14" t="s">
        <v>438</v>
      </c>
      <c r="D37" s="16">
        <v>26.99</v>
      </c>
      <c r="E37" s="16">
        <f t="shared" si="1"/>
        <v>13.494999999999999</v>
      </c>
      <c r="F37" s="14"/>
      <c r="G37" s="14"/>
      <c r="H37" s="65">
        <f t="shared" si="0"/>
        <v>0</v>
      </c>
    </row>
    <row r="38" spans="1:8" ht="30" customHeight="1" x14ac:dyDescent="0.3">
      <c r="A38" s="62">
        <v>612978597040</v>
      </c>
      <c r="B38" s="15" t="s">
        <v>439</v>
      </c>
      <c r="C38" s="14" t="s">
        <v>440</v>
      </c>
      <c r="D38" s="16">
        <v>26.99</v>
      </c>
      <c r="E38" s="16">
        <f t="shared" si="1"/>
        <v>13.494999999999999</v>
      </c>
      <c r="F38" s="14"/>
      <c r="G38" s="14"/>
      <c r="H38" s="65">
        <f t="shared" si="0"/>
        <v>0</v>
      </c>
    </row>
    <row r="39" spans="1:8" ht="30" customHeight="1" x14ac:dyDescent="0.3">
      <c r="A39" s="62">
        <v>612978597057</v>
      </c>
      <c r="B39" s="15" t="s">
        <v>441</v>
      </c>
      <c r="C39" s="14" t="s">
        <v>442</v>
      </c>
      <c r="D39" s="16">
        <v>26.99</v>
      </c>
      <c r="E39" s="16">
        <f t="shared" si="1"/>
        <v>13.494999999999999</v>
      </c>
      <c r="F39" s="14"/>
      <c r="G39" s="14"/>
      <c r="H39" s="65">
        <f t="shared" si="0"/>
        <v>0</v>
      </c>
    </row>
    <row r="40" spans="1:8" ht="30" customHeight="1" x14ac:dyDescent="0.3">
      <c r="A40" s="62">
        <v>612978590416</v>
      </c>
      <c r="B40" s="15" t="s">
        <v>443</v>
      </c>
      <c r="C40" s="14" t="s">
        <v>444</v>
      </c>
      <c r="D40" s="16">
        <v>29.99</v>
      </c>
      <c r="E40" s="16">
        <f t="shared" si="1"/>
        <v>14.994999999999999</v>
      </c>
      <c r="F40" s="14"/>
      <c r="G40" s="14"/>
      <c r="H40" s="65">
        <f t="shared" si="0"/>
        <v>0</v>
      </c>
    </row>
  </sheetData>
  <mergeCells count="5">
    <mergeCell ref="A1:B6"/>
    <mergeCell ref="G10:G13"/>
    <mergeCell ref="H10:H13"/>
    <mergeCell ref="B12:C13"/>
    <mergeCell ref="D9:F13"/>
  </mergeCells>
  <printOptions horizontalCentered="1"/>
  <pageMargins left="0.25" right="0.25" top="0.31" bottom="0.75" header="0.3" footer="0.3"/>
  <pageSetup orientation="landscape" r:id="rId1"/>
  <headerFooter>
    <oddFooter>&amp;C&amp;A - Christmas Catalog Purchase Order</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10921-F9DD-43B8-8162-3D03D09C755B}">
  <dimension ref="A1:H16"/>
  <sheetViews>
    <sheetView view="pageBreakPreview" zoomScale="112" zoomScaleNormal="100" zoomScaleSheetLayoutView="112" workbookViewId="0">
      <selection activeCell="C20" sqref="C20"/>
    </sheetView>
  </sheetViews>
  <sheetFormatPr defaultRowHeight="14.4" x14ac:dyDescent="0.3"/>
  <cols>
    <col min="1" max="1" width="16.77734375" customWidth="1"/>
    <col min="2" max="2" width="31" customWidth="1"/>
    <col min="3" max="3" width="15.77734375" style="1" customWidth="1"/>
    <col min="4" max="4" width="13.77734375" customWidth="1"/>
    <col min="5" max="5" width="11.77734375" customWidth="1"/>
    <col min="6" max="6" width="13.77734375" customWidth="1"/>
    <col min="7" max="8" width="15.77734375" customWidth="1"/>
    <col min="9" max="9" width="9.44140625" bestFit="1" customWidth="1"/>
  </cols>
  <sheetData>
    <row r="1" spans="1:8" ht="20.100000000000001" customHeight="1" x14ac:dyDescent="0.45">
      <c r="A1" s="233" t="s">
        <v>452</v>
      </c>
      <c r="B1" s="234"/>
      <c r="H1" s="8" t="s">
        <v>10</v>
      </c>
    </row>
    <row r="2" spans="1:8" ht="20.100000000000001" customHeight="1" x14ac:dyDescent="0.3">
      <c r="A2" s="235"/>
      <c r="B2" s="236"/>
    </row>
    <row r="3" spans="1:8" ht="20.100000000000001" customHeight="1" x14ac:dyDescent="0.3">
      <c r="A3" s="235"/>
      <c r="B3" s="236"/>
      <c r="D3" s="11" t="s">
        <v>15</v>
      </c>
      <c r="E3" s="2"/>
      <c r="F3" s="2"/>
      <c r="G3" s="12" t="s">
        <v>11</v>
      </c>
      <c r="H3" s="2"/>
    </row>
    <row r="4" spans="1:8" ht="20.100000000000001" customHeight="1" x14ac:dyDescent="0.3">
      <c r="A4" s="235"/>
      <c r="B4" s="236"/>
      <c r="D4" s="11" t="s">
        <v>16</v>
      </c>
      <c r="E4" s="3"/>
      <c r="F4" s="3"/>
      <c r="G4" s="12" t="s">
        <v>12</v>
      </c>
      <c r="H4" s="3"/>
    </row>
    <row r="5" spans="1:8" ht="20.100000000000001" customHeight="1" x14ac:dyDescent="0.3">
      <c r="A5" s="235"/>
      <c r="B5" s="236"/>
      <c r="D5" s="11" t="s">
        <v>63</v>
      </c>
      <c r="E5" s="3"/>
      <c r="F5" s="3"/>
      <c r="G5" s="12" t="s">
        <v>13</v>
      </c>
      <c r="H5" s="3"/>
    </row>
    <row r="6" spans="1:8" ht="20.100000000000001" customHeight="1" thickBot="1" x14ac:dyDescent="0.35">
      <c r="A6" s="237"/>
      <c r="B6" s="238"/>
      <c r="D6" s="11" t="s">
        <v>17</v>
      </c>
      <c r="E6" s="3"/>
      <c r="F6" s="3"/>
      <c r="G6" s="12" t="s">
        <v>14</v>
      </c>
      <c r="H6" s="3"/>
    </row>
    <row r="8" spans="1:8" s="7" customFormat="1" ht="22.5" customHeight="1" x14ac:dyDescent="0.3">
      <c r="A8" s="73" t="s">
        <v>20</v>
      </c>
      <c r="B8" s="74"/>
      <c r="C8" s="75"/>
      <c r="D8" s="76"/>
      <c r="E8" s="77"/>
      <c r="F8" s="78"/>
      <c r="G8" s="89" t="s">
        <v>18</v>
      </c>
      <c r="H8" s="89" t="s">
        <v>19</v>
      </c>
    </row>
    <row r="9" spans="1:8" x14ac:dyDescent="0.3">
      <c r="A9" s="79"/>
      <c r="B9" s="67"/>
      <c r="C9" s="67"/>
      <c r="D9" s="68"/>
      <c r="E9" s="69"/>
      <c r="F9" s="80"/>
      <c r="G9" s="90"/>
      <c r="H9" s="90"/>
    </row>
    <row r="10" spans="1:8" ht="15" customHeight="1" x14ac:dyDescent="0.3">
      <c r="A10" s="79"/>
      <c r="B10" s="70"/>
      <c r="D10" s="69"/>
      <c r="E10" s="69"/>
      <c r="F10" s="80"/>
      <c r="G10" s="239">
        <f>SUM(G15:G16)</f>
        <v>0</v>
      </c>
      <c r="H10" s="241">
        <f>SUM(H15:H16)</f>
        <v>0</v>
      </c>
    </row>
    <row r="11" spans="1:8" ht="15" customHeight="1" x14ac:dyDescent="0.3">
      <c r="A11" s="79"/>
      <c r="B11" s="71"/>
      <c r="D11" s="69"/>
      <c r="E11" s="69"/>
      <c r="F11" s="80"/>
      <c r="G11" s="239"/>
      <c r="H11" s="241"/>
    </row>
    <row r="12" spans="1:8" ht="15" customHeight="1" x14ac:dyDescent="0.3">
      <c r="A12" s="79"/>
      <c r="D12" s="69"/>
      <c r="E12" s="69"/>
      <c r="F12" s="80"/>
      <c r="G12" s="239"/>
      <c r="H12" s="241"/>
    </row>
    <row r="13" spans="1:8" ht="15.75" customHeight="1" x14ac:dyDescent="0.3">
      <c r="A13" s="82"/>
      <c r="B13" s="83"/>
      <c r="C13" s="84"/>
      <c r="D13" s="85"/>
      <c r="E13" s="85"/>
      <c r="F13" s="86"/>
      <c r="G13" s="240"/>
      <c r="H13" s="242"/>
    </row>
    <row r="14" spans="1:8" s="9" customFormat="1" ht="24.75" customHeight="1" x14ac:dyDescent="0.3">
      <c r="A14" s="61" t="s">
        <v>59</v>
      </c>
      <c r="B14" s="61" t="s">
        <v>3</v>
      </c>
      <c r="C14" s="61" t="s">
        <v>60</v>
      </c>
      <c r="D14" s="61" t="s">
        <v>7</v>
      </c>
      <c r="E14" s="61" t="s">
        <v>61</v>
      </c>
      <c r="F14" s="61" t="s">
        <v>62</v>
      </c>
      <c r="G14" s="61" t="s">
        <v>8</v>
      </c>
      <c r="H14" s="61" t="s">
        <v>9</v>
      </c>
    </row>
    <row r="15" spans="1:8" s="7" customFormat="1" ht="30" customHeight="1" x14ac:dyDescent="0.3">
      <c r="A15" s="62">
        <v>9780825448225</v>
      </c>
      <c r="B15" s="19" t="s">
        <v>453</v>
      </c>
      <c r="C15" s="63" t="s">
        <v>454</v>
      </c>
      <c r="D15" s="16">
        <v>21.99</v>
      </c>
      <c r="E15" s="16"/>
      <c r="F15" s="107"/>
      <c r="G15" s="14"/>
      <c r="H15" s="65">
        <f>G15*D15*(1-F15)</f>
        <v>0</v>
      </c>
    </row>
    <row r="16" spans="1:8" ht="30" customHeight="1" x14ac:dyDescent="0.3">
      <c r="A16" s="62">
        <v>9780825448324</v>
      </c>
      <c r="B16" s="19" t="s">
        <v>455</v>
      </c>
      <c r="C16" s="63" t="s">
        <v>456</v>
      </c>
      <c r="D16" s="16">
        <v>17.989999999999998</v>
      </c>
      <c r="E16" s="16"/>
      <c r="F16" s="107"/>
      <c r="G16" s="14"/>
      <c r="H16" s="65">
        <f>G16*D16*(1-F16)</f>
        <v>0</v>
      </c>
    </row>
  </sheetData>
  <mergeCells count="3">
    <mergeCell ref="A1:B6"/>
    <mergeCell ref="G10:G13"/>
    <mergeCell ref="H10:H13"/>
  </mergeCells>
  <printOptions horizontalCentered="1"/>
  <pageMargins left="0.25" right="0.25" top="0.31" bottom="0.75" header="0.3" footer="0.3"/>
  <pageSetup scale="99" orientation="landscape" r:id="rId1"/>
  <headerFooter>
    <oddFooter>&amp;C&amp;A - Christmas Catalog Purchase Order</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9FA51-1360-411F-9176-5561AA3FFD00}">
  <dimension ref="A1:H18"/>
  <sheetViews>
    <sheetView view="pageBreakPreview" zoomScale="112" zoomScaleNormal="100" zoomScaleSheetLayoutView="112" workbookViewId="0">
      <selection activeCell="C20" sqref="C20"/>
    </sheetView>
  </sheetViews>
  <sheetFormatPr defaultRowHeight="14.4" x14ac:dyDescent="0.3"/>
  <cols>
    <col min="1" max="1" width="16.77734375" customWidth="1"/>
    <col min="2" max="2" width="31" customWidth="1"/>
    <col min="3" max="3" width="15.77734375" style="1" customWidth="1"/>
    <col min="4" max="4" width="13.77734375" customWidth="1"/>
    <col min="5" max="5" width="11.77734375" customWidth="1"/>
    <col min="6" max="6" width="14.77734375" customWidth="1"/>
    <col min="7" max="8" width="15.77734375" customWidth="1"/>
    <col min="9" max="9" width="9.44140625" bestFit="1" customWidth="1"/>
  </cols>
  <sheetData>
    <row r="1" spans="1:8" ht="20.100000000000001" customHeight="1" x14ac:dyDescent="0.45">
      <c r="A1" s="233" t="s">
        <v>465</v>
      </c>
      <c r="B1" s="234"/>
      <c r="H1" s="8" t="s">
        <v>10</v>
      </c>
    </row>
    <row r="2" spans="1:8" ht="20.100000000000001" customHeight="1" x14ac:dyDescent="0.3">
      <c r="A2" s="235"/>
      <c r="B2" s="236"/>
    </row>
    <row r="3" spans="1:8" ht="20.100000000000001" customHeight="1" x14ac:dyDescent="0.3">
      <c r="A3" s="235"/>
      <c r="B3" s="236"/>
      <c r="D3" s="11" t="s">
        <v>15</v>
      </c>
      <c r="E3" s="2"/>
      <c r="F3" s="2"/>
      <c r="G3" s="12" t="s">
        <v>11</v>
      </c>
      <c r="H3" s="2"/>
    </row>
    <row r="4" spans="1:8" ht="20.100000000000001" customHeight="1" x14ac:dyDescent="0.3">
      <c r="A4" s="235"/>
      <c r="B4" s="236"/>
      <c r="D4" s="11" t="s">
        <v>16</v>
      </c>
      <c r="E4" s="3"/>
      <c r="F4" s="3"/>
      <c r="G4" s="12" t="s">
        <v>12</v>
      </c>
      <c r="H4" s="3"/>
    </row>
    <row r="5" spans="1:8" ht="20.100000000000001" customHeight="1" x14ac:dyDescent="0.3">
      <c r="A5" s="235"/>
      <c r="B5" s="236"/>
      <c r="D5" s="11" t="s">
        <v>63</v>
      </c>
      <c r="E5" s="3"/>
      <c r="F5" s="3"/>
      <c r="G5" s="12" t="s">
        <v>13</v>
      </c>
      <c r="H5" s="3"/>
    </row>
    <row r="6" spans="1:8" ht="20.100000000000001" customHeight="1" thickBot="1" x14ac:dyDescent="0.35">
      <c r="A6" s="237"/>
      <c r="B6" s="238"/>
      <c r="D6" s="11" t="s">
        <v>17</v>
      </c>
      <c r="E6" s="3"/>
      <c r="F6" s="3"/>
      <c r="G6" s="12" t="s">
        <v>14</v>
      </c>
      <c r="H6" s="3"/>
    </row>
    <row r="8" spans="1:8" s="7" customFormat="1" ht="22.5" customHeight="1" x14ac:dyDescent="0.3">
      <c r="A8" s="73" t="s">
        <v>20</v>
      </c>
      <c r="B8" s="74"/>
      <c r="C8" s="75"/>
      <c r="D8" s="76"/>
      <c r="E8" s="77"/>
      <c r="F8" s="78"/>
      <c r="G8" s="89" t="s">
        <v>18</v>
      </c>
      <c r="H8" s="89" t="s">
        <v>19</v>
      </c>
    </row>
    <row r="9" spans="1:8" x14ac:dyDescent="0.3">
      <c r="A9" s="79" t="s">
        <v>50</v>
      </c>
      <c r="B9" s="67" t="s">
        <v>461</v>
      </c>
      <c r="C9" s="67"/>
      <c r="D9" s="68"/>
      <c r="E9" s="69"/>
      <c r="F9" s="80"/>
      <c r="G9" s="90"/>
      <c r="H9" s="90"/>
    </row>
    <row r="10" spans="1:8" ht="15" customHeight="1" x14ac:dyDescent="0.3">
      <c r="A10" s="79"/>
      <c r="B10" s="70" t="s">
        <v>462</v>
      </c>
      <c r="D10" s="69"/>
      <c r="E10" s="69"/>
      <c r="F10" s="80"/>
      <c r="G10" s="239">
        <f>SUM(G15:G18)</f>
        <v>0</v>
      </c>
      <c r="H10" s="241">
        <f>SUM(H15:H18)</f>
        <v>0</v>
      </c>
    </row>
    <row r="11" spans="1:8" ht="15" customHeight="1" x14ac:dyDescent="0.3">
      <c r="A11" s="81"/>
      <c r="B11" s="71" t="s">
        <v>463</v>
      </c>
      <c r="D11" s="69"/>
      <c r="E11" s="69"/>
      <c r="F11" s="80"/>
      <c r="G11" s="239"/>
      <c r="H11" s="241"/>
    </row>
    <row r="12" spans="1:8" ht="15" customHeight="1" x14ac:dyDescent="0.3">
      <c r="A12" s="79" t="s">
        <v>54</v>
      </c>
      <c r="B12" t="s">
        <v>464</v>
      </c>
      <c r="D12" s="69"/>
      <c r="E12" s="69"/>
      <c r="F12" s="80"/>
      <c r="G12" s="239"/>
      <c r="H12" s="241"/>
    </row>
    <row r="13" spans="1:8" ht="15.75" customHeight="1" x14ac:dyDescent="0.3">
      <c r="A13" s="82" t="s">
        <v>58</v>
      </c>
      <c r="B13" s="83" t="s">
        <v>57</v>
      </c>
      <c r="C13" s="84"/>
      <c r="D13" s="85"/>
      <c r="E13" s="85"/>
      <c r="F13" s="86"/>
      <c r="G13" s="240"/>
      <c r="H13" s="242"/>
    </row>
    <row r="14" spans="1:8" s="9" customFormat="1" ht="24.75" customHeight="1" x14ac:dyDescent="0.3">
      <c r="A14" s="61" t="s">
        <v>59</v>
      </c>
      <c r="B14" s="61" t="s">
        <v>3</v>
      </c>
      <c r="C14" s="61" t="s">
        <v>60</v>
      </c>
      <c r="D14" s="61" t="s">
        <v>7</v>
      </c>
      <c r="E14" s="61" t="s">
        <v>61</v>
      </c>
      <c r="F14" s="61" t="s">
        <v>62</v>
      </c>
      <c r="G14" s="61" t="s">
        <v>8</v>
      </c>
      <c r="H14" s="61" t="s">
        <v>9</v>
      </c>
    </row>
    <row r="15" spans="1:8" s="7" customFormat="1" ht="30" customHeight="1" x14ac:dyDescent="0.3">
      <c r="A15" s="62">
        <v>9780802429285</v>
      </c>
      <c r="B15" s="19" t="s">
        <v>457</v>
      </c>
      <c r="C15" s="63" t="s">
        <v>458</v>
      </c>
      <c r="D15" s="16">
        <v>24.99</v>
      </c>
      <c r="E15" s="16"/>
      <c r="F15" s="107"/>
      <c r="G15" s="14"/>
      <c r="H15" s="65">
        <f>G15*D15*(1-F15)</f>
        <v>0</v>
      </c>
    </row>
    <row r="16" spans="1:8" ht="30" customHeight="1" x14ac:dyDescent="0.3">
      <c r="A16" s="62">
        <v>9780802428172</v>
      </c>
      <c r="B16" s="19" t="s">
        <v>459</v>
      </c>
      <c r="C16" s="63" t="s">
        <v>460</v>
      </c>
      <c r="D16" s="16">
        <v>14.99</v>
      </c>
      <c r="E16" s="16"/>
      <c r="F16" s="107"/>
      <c r="G16" s="14"/>
      <c r="H16" s="65">
        <f>G16*D16*(1-F16)</f>
        <v>0</v>
      </c>
    </row>
    <row r="17" spans="1:8" ht="30" customHeight="1" x14ac:dyDescent="0.3">
      <c r="A17" s="62">
        <v>9780802429285</v>
      </c>
      <c r="B17" s="19" t="s">
        <v>457</v>
      </c>
      <c r="C17" s="63" t="s">
        <v>458</v>
      </c>
      <c r="D17" s="16">
        <v>24.99</v>
      </c>
      <c r="E17" s="16"/>
      <c r="F17" s="107"/>
      <c r="G17" s="14"/>
      <c r="H17" s="65">
        <f>G17*D17*(1-F17)</f>
        <v>0</v>
      </c>
    </row>
    <row r="18" spans="1:8" ht="30" customHeight="1" x14ac:dyDescent="0.3">
      <c r="A18" s="62">
        <v>9780802428172</v>
      </c>
      <c r="B18" s="19" t="s">
        <v>459</v>
      </c>
      <c r="C18" s="63" t="s">
        <v>460</v>
      </c>
      <c r="D18" s="16">
        <v>14.99</v>
      </c>
      <c r="E18" s="16"/>
      <c r="F18" s="107"/>
      <c r="G18" s="14"/>
      <c r="H18" s="65">
        <f>G18*D18*(1-F18)</f>
        <v>0</v>
      </c>
    </row>
  </sheetData>
  <mergeCells count="3">
    <mergeCell ref="A1:B6"/>
    <mergeCell ref="G10:G13"/>
    <mergeCell ref="H10:H13"/>
  </mergeCells>
  <printOptions horizontalCentered="1"/>
  <pageMargins left="0.25" right="0.25" top="0.31" bottom="0.75" header="0.3" footer="0.3"/>
  <pageSetup scale="99" orientation="landscape" r:id="rId1"/>
  <headerFooter>
    <oddFooter>&amp;C&amp;A - Christmas Catalog Purchase Order</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E6BEC-3DCD-4C01-88AD-8B65B39B50FC}">
  <dimension ref="A1:N22"/>
  <sheetViews>
    <sheetView view="pageBreakPreview" zoomScale="112" zoomScaleNormal="100" zoomScaleSheetLayoutView="112" workbookViewId="0">
      <selection activeCell="C20" sqref="C20"/>
    </sheetView>
  </sheetViews>
  <sheetFormatPr defaultRowHeight="14.4" x14ac:dyDescent="0.3"/>
  <cols>
    <col min="1" max="1" width="17.21875" customWidth="1"/>
    <col min="2" max="2" width="27.21875" bestFit="1" customWidth="1"/>
    <col min="3" max="3" width="15.77734375" style="1" customWidth="1"/>
    <col min="4" max="4" width="13.77734375" customWidth="1"/>
    <col min="5" max="5" width="11.77734375" customWidth="1"/>
    <col min="6" max="6" width="13.77734375" customWidth="1"/>
    <col min="7" max="8" width="15.77734375" customWidth="1"/>
  </cols>
  <sheetData>
    <row r="1" spans="1:14" ht="20.100000000000001" customHeight="1" x14ac:dyDescent="0.45">
      <c r="A1" s="233" t="s">
        <v>486</v>
      </c>
      <c r="B1" s="234"/>
      <c r="H1" s="8" t="s">
        <v>10</v>
      </c>
    </row>
    <row r="2" spans="1:14" ht="20.100000000000001" customHeight="1" x14ac:dyDescent="0.3">
      <c r="A2" s="235"/>
      <c r="B2" s="236"/>
    </row>
    <row r="3" spans="1:14" ht="20.100000000000001" customHeight="1" x14ac:dyDescent="0.3">
      <c r="A3" s="235"/>
      <c r="B3" s="236"/>
      <c r="D3" s="11" t="s">
        <v>15</v>
      </c>
      <c r="E3" s="2"/>
      <c r="F3" s="2"/>
      <c r="G3" s="12" t="s">
        <v>11</v>
      </c>
      <c r="H3" s="2"/>
    </row>
    <row r="4" spans="1:14" ht="20.100000000000001" customHeight="1" x14ac:dyDescent="0.3">
      <c r="A4" s="235"/>
      <c r="B4" s="236"/>
      <c r="D4" s="11" t="s">
        <v>16</v>
      </c>
      <c r="E4" s="3"/>
      <c r="F4" s="3"/>
      <c r="G4" s="12" t="s">
        <v>12</v>
      </c>
      <c r="H4" s="3"/>
    </row>
    <row r="5" spans="1:14" ht="20.100000000000001" customHeight="1" x14ac:dyDescent="0.3">
      <c r="A5" s="235"/>
      <c r="B5" s="236"/>
      <c r="D5" s="11" t="s">
        <v>63</v>
      </c>
      <c r="E5" s="3"/>
      <c r="F5" s="3"/>
      <c r="G5" s="12" t="s">
        <v>13</v>
      </c>
      <c r="H5" s="3"/>
    </row>
    <row r="6" spans="1:14" ht="20.100000000000001" customHeight="1" thickBot="1" x14ac:dyDescent="0.35">
      <c r="A6" s="237"/>
      <c r="B6" s="238"/>
      <c r="D6" s="11" t="s">
        <v>17</v>
      </c>
      <c r="E6" s="3"/>
      <c r="F6" s="3"/>
      <c r="G6" s="12" t="s">
        <v>14</v>
      </c>
      <c r="H6" s="3"/>
    </row>
    <row r="8" spans="1:14" s="10" customFormat="1" ht="22.5" customHeight="1" x14ac:dyDescent="0.3">
      <c r="A8" s="73" t="s">
        <v>20</v>
      </c>
      <c r="B8" s="77"/>
      <c r="C8" s="75"/>
      <c r="D8" s="77" t="s">
        <v>171</v>
      </c>
      <c r="E8" s="77"/>
      <c r="F8" s="78"/>
      <c r="G8" s="89" t="s">
        <v>18</v>
      </c>
      <c r="H8" s="89" t="s">
        <v>19</v>
      </c>
    </row>
    <row r="9" spans="1:14" ht="15" customHeight="1" x14ac:dyDescent="0.3">
      <c r="A9" s="79" t="s">
        <v>482</v>
      </c>
      <c r="B9" s="67"/>
      <c r="D9" s="279" t="s">
        <v>485</v>
      </c>
      <c r="E9" s="279"/>
      <c r="F9" s="284"/>
      <c r="G9" s="90"/>
      <c r="H9" s="90"/>
    </row>
    <row r="10" spans="1:14" ht="15" customHeight="1" x14ac:dyDescent="0.3">
      <c r="A10" s="79" t="s">
        <v>483</v>
      </c>
      <c r="D10" s="279"/>
      <c r="E10" s="279"/>
      <c r="F10" s="284"/>
      <c r="G10" s="239">
        <f>SUM(G15:G22)</f>
        <v>0</v>
      </c>
      <c r="H10" s="241">
        <f>SUM(H15:H22)</f>
        <v>0</v>
      </c>
      <c r="N10" t="s">
        <v>450</v>
      </c>
    </row>
    <row r="11" spans="1:14" ht="15" customHeight="1" x14ac:dyDescent="0.3">
      <c r="A11" s="287" t="s">
        <v>484</v>
      </c>
      <c r="B11" s="288"/>
      <c r="D11" s="279"/>
      <c r="E11" s="279"/>
      <c r="F11" s="284"/>
      <c r="G11" s="239"/>
      <c r="H11" s="241"/>
    </row>
    <row r="12" spans="1:14" ht="15" customHeight="1" x14ac:dyDescent="0.3">
      <c r="A12" s="287"/>
      <c r="B12" s="288"/>
      <c r="C12" s="72"/>
      <c r="D12" s="279"/>
      <c r="E12" s="279"/>
      <c r="F12" s="284"/>
      <c r="G12" s="239"/>
      <c r="H12" s="241"/>
    </row>
    <row r="13" spans="1:14" x14ac:dyDescent="0.3">
      <c r="A13" s="289"/>
      <c r="B13" s="290"/>
      <c r="C13" s="105"/>
      <c r="D13" s="285"/>
      <c r="E13" s="285"/>
      <c r="F13" s="286"/>
      <c r="G13" s="240"/>
      <c r="H13" s="242"/>
    </row>
    <row r="14" spans="1:14" s="9" customFormat="1" ht="28.5" customHeight="1" x14ac:dyDescent="0.3">
      <c r="A14" s="61" t="s">
        <v>2</v>
      </c>
      <c r="B14" s="61" t="s">
        <v>3</v>
      </c>
      <c r="C14" s="61" t="s">
        <v>4</v>
      </c>
      <c r="D14" s="61" t="s">
        <v>7</v>
      </c>
      <c r="E14" s="61" t="s">
        <v>5</v>
      </c>
      <c r="F14" s="61" t="s">
        <v>6</v>
      </c>
      <c r="G14" s="61" t="s">
        <v>8</v>
      </c>
      <c r="H14" s="61" t="s">
        <v>9</v>
      </c>
    </row>
    <row r="15" spans="1:14" s="7" customFormat="1" ht="30" customHeight="1" x14ac:dyDescent="0.3">
      <c r="A15" s="62">
        <v>656200778470</v>
      </c>
      <c r="B15" s="19" t="s">
        <v>466</v>
      </c>
      <c r="C15" s="14" t="s">
        <v>467</v>
      </c>
      <c r="D15" s="16">
        <v>16.989999999999998</v>
      </c>
      <c r="E15" s="16">
        <v>7.5</v>
      </c>
      <c r="F15" s="14">
        <v>4</v>
      </c>
      <c r="G15" s="14"/>
      <c r="H15" s="65">
        <f>E15*G15</f>
        <v>0</v>
      </c>
    </row>
    <row r="16" spans="1:14" s="7" customFormat="1" ht="30" customHeight="1" x14ac:dyDescent="0.3">
      <c r="A16" s="62">
        <v>656200778401</v>
      </c>
      <c r="B16" s="15" t="s">
        <v>468</v>
      </c>
      <c r="C16" s="14" t="s">
        <v>469</v>
      </c>
      <c r="D16" s="16">
        <v>18.989999999999998</v>
      </c>
      <c r="E16" s="16">
        <v>8.5</v>
      </c>
      <c r="F16" s="14">
        <v>2</v>
      </c>
      <c r="G16" s="14"/>
      <c r="H16" s="65">
        <f t="shared" ref="H16:H22" si="0">E16*G16</f>
        <v>0</v>
      </c>
    </row>
    <row r="17" spans="1:8" s="7" customFormat="1" ht="30" customHeight="1" x14ac:dyDescent="0.3">
      <c r="A17" s="62">
        <v>656200778326</v>
      </c>
      <c r="B17" s="15" t="s">
        <v>470</v>
      </c>
      <c r="C17" s="14" t="s">
        <v>471</v>
      </c>
      <c r="D17" s="16">
        <v>32.99</v>
      </c>
      <c r="E17" s="16">
        <v>15</v>
      </c>
      <c r="F17" s="14">
        <v>2</v>
      </c>
      <c r="G17" s="14"/>
      <c r="H17" s="65">
        <f t="shared" si="0"/>
        <v>0</v>
      </c>
    </row>
    <row r="18" spans="1:8" s="7" customFormat="1" ht="30" customHeight="1" x14ac:dyDescent="0.3">
      <c r="A18" s="62">
        <v>656200778241</v>
      </c>
      <c r="B18" s="15" t="s">
        <v>472</v>
      </c>
      <c r="C18" s="14" t="s">
        <v>473</v>
      </c>
      <c r="D18" s="16">
        <v>14.99</v>
      </c>
      <c r="E18" s="16">
        <v>6.5</v>
      </c>
      <c r="F18" s="14">
        <v>2</v>
      </c>
      <c r="G18" s="14"/>
      <c r="H18" s="65">
        <f t="shared" si="0"/>
        <v>0</v>
      </c>
    </row>
    <row r="19" spans="1:8" s="7" customFormat="1" ht="30" customHeight="1" x14ac:dyDescent="0.3">
      <c r="A19" s="62">
        <v>656200778227</v>
      </c>
      <c r="B19" s="15" t="s">
        <v>474</v>
      </c>
      <c r="C19" s="14" t="s">
        <v>475</v>
      </c>
      <c r="D19" s="16">
        <v>10.99</v>
      </c>
      <c r="E19" s="16">
        <v>5</v>
      </c>
      <c r="F19" s="14">
        <v>2</v>
      </c>
      <c r="G19" s="14"/>
      <c r="H19" s="65">
        <f t="shared" si="0"/>
        <v>0</v>
      </c>
    </row>
    <row r="20" spans="1:8" s="7" customFormat="1" ht="30" customHeight="1" x14ac:dyDescent="0.3">
      <c r="A20" s="62">
        <v>656200747766</v>
      </c>
      <c r="B20" s="15" t="s">
        <v>476</v>
      </c>
      <c r="C20" s="14" t="s">
        <v>477</v>
      </c>
      <c r="D20" s="16">
        <v>10.99</v>
      </c>
      <c r="E20" s="16">
        <v>5</v>
      </c>
      <c r="F20" s="14">
        <v>2</v>
      </c>
      <c r="G20" s="14"/>
      <c r="H20" s="65">
        <f t="shared" si="0"/>
        <v>0</v>
      </c>
    </row>
    <row r="21" spans="1:8" ht="30" customHeight="1" x14ac:dyDescent="0.3">
      <c r="A21" s="62">
        <v>656200771570</v>
      </c>
      <c r="B21" s="15" t="s">
        <v>478</v>
      </c>
      <c r="C21" s="14" t="s">
        <v>479</v>
      </c>
      <c r="D21" s="16">
        <v>6.99</v>
      </c>
      <c r="E21" s="16">
        <v>3</v>
      </c>
      <c r="F21" s="14">
        <v>6</v>
      </c>
      <c r="G21" s="14"/>
      <c r="H21" s="65">
        <f t="shared" si="0"/>
        <v>0</v>
      </c>
    </row>
    <row r="22" spans="1:8" ht="30" customHeight="1" x14ac:dyDescent="0.3">
      <c r="A22" s="62">
        <v>656200771525</v>
      </c>
      <c r="B22" s="15" t="s">
        <v>480</v>
      </c>
      <c r="C22" s="14" t="s">
        <v>481</v>
      </c>
      <c r="D22" s="16">
        <v>6.99</v>
      </c>
      <c r="E22" s="16">
        <v>3</v>
      </c>
      <c r="F22" s="14">
        <v>6</v>
      </c>
      <c r="G22" s="14"/>
      <c r="H22" s="65">
        <f t="shared" si="0"/>
        <v>0</v>
      </c>
    </row>
  </sheetData>
  <mergeCells count="5">
    <mergeCell ref="A1:B6"/>
    <mergeCell ref="D9:F13"/>
    <mergeCell ref="G10:G13"/>
    <mergeCell ref="H10:H13"/>
    <mergeCell ref="A11:B13"/>
  </mergeCells>
  <printOptions horizontalCentered="1"/>
  <pageMargins left="0.25" right="0.25" top="0.31" bottom="0.75" header="0.3" footer="0.3"/>
  <pageSetup orientation="landscape" r:id="rId1"/>
  <headerFooter>
    <oddFooter>&amp;C&amp;A - Christmas Catalog Purchase Order</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A5E7A-1600-48D7-AE15-02FB60C0D6C4}">
  <dimension ref="A1:H19"/>
  <sheetViews>
    <sheetView view="pageBreakPreview" zoomScale="112" zoomScaleNormal="100" zoomScaleSheetLayoutView="112" workbookViewId="0">
      <selection activeCell="C20" sqref="C20"/>
    </sheetView>
  </sheetViews>
  <sheetFormatPr defaultRowHeight="14.4" x14ac:dyDescent="0.3"/>
  <cols>
    <col min="1" max="1" width="16.5546875" customWidth="1"/>
    <col min="2" max="2" width="27.21875" bestFit="1" customWidth="1"/>
    <col min="3" max="3" width="15.77734375" style="1" customWidth="1"/>
    <col min="4" max="4" width="13.77734375" customWidth="1"/>
    <col min="5" max="5" width="11.77734375" customWidth="1"/>
    <col min="6" max="6" width="13.77734375" customWidth="1"/>
    <col min="7" max="8" width="15.77734375" customWidth="1"/>
  </cols>
  <sheetData>
    <row r="1" spans="1:8" ht="20.100000000000001" customHeight="1" x14ac:dyDescent="0.45">
      <c r="A1" s="233" t="s">
        <v>501</v>
      </c>
      <c r="B1" s="234"/>
      <c r="H1" s="8" t="s">
        <v>10</v>
      </c>
    </row>
    <row r="2" spans="1:8" ht="20.100000000000001" customHeight="1" x14ac:dyDescent="0.3">
      <c r="A2" s="235"/>
      <c r="B2" s="236"/>
    </row>
    <row r="3" spans="1:8" ht="20.100000000000001" customHeight="1" x14ac:dyDescent="0.3">
      <c r="A3" s="235"/>
      <c r="B3" s="236"/>
      <c r="D3" s="11" t="s">
        <v>15</v>
      </c>
      <c r="E3" s="2"/>
      <c r="F3" s="2"/>
      <c r="G3" s="12" t="s">
        <v>11</v>
      </c>
      <c r="H3" s="2"/>
    </row>
    <row r="4" spans="1:8" ht="20.100000000000001" customHeight="1" x14ac:dyDescent="0.3">
      <c r="A4" s="235"/>
      <c r="B4" s="236"/>
      <c r="D4" s="11" t="s">
        <v>16</v>
      </c>
      <c r="E4" s="3"/>
      <c r="F4" s="3"/>
      <c r="G4" s="12" t="s">
        <v>12</v>
      </c>
      <c r="H4" s="3"/>
    </row>
    <row r="5" spans="1:8" ht="20.100000000000001" customHeight="1" x14ac:dyDescent="0.3">
      <c r="A5" s="235"/>
      <c r="B5" s="236"/>
      <c r="D5" s="11" t="s">
        <v>63</v>
      </c>
      <c r="E5" s="3"/>
      <c r="F5" s="3"/>
      <c r="G5" s="12" t="s">
        <v>13</v>
      </c>
      <c r="H5" s="3"/>
    </row>
    <row r="6" spans="1:8" ht="20.100000000000001" customHeight="1" thickBot="1" x14ac:dyDescent="0.35">
      <c r="A6" s="237"/>
      <c r="B6" s="238"/>
      <c r="D6" s="11" t="s">
        <v>17</v>
      </c>
      <c r="E6" s="3"/>
      <c r="F6" s="3"/>
      <c r="G6" s="12" t="s">
        <v>14</v>
      </c>
      <c r="H6" s="3"/>
    </row>
    <row r="8" spans="1:8" s="10" customFormat="1" ht="22.5" customHeight="1" x14ac:dyDescent="0.3">
      <c r="A8" s="73" t="s">
        <v>20</v>
      </c>
      <c r="B8" s="77"/>
      <c r="C8" s="75"/>
      <c r="D8" s="76"/>
      <c r="E8" s="77"/>
      <c r="F8" s="78"/>
      <c r="G8" s="89" t="s">
        <v>18</v>
      </c>
      <c r="H8" s="89" t="s">
        <v>19</v>
      </c>
    </row>
    <row r="9" spans="1:8" x14ac:dyDescent="0.3">
      <c r="A9" s="79" t="s">
        <v>50</v>
      </c>
      <c r="B9" s="67" t="s">
        <v>496</v>
      </c>
      <c r="D9" s="256"/>
      <c r="E9" s="256"/>
      <c r="F9" s="257"/>
      <c r="G9" s="90"/>
      <c r="H9" s="90"/>
    </row>
    <row r="10" spans="1:8" ht="15" customHeight="1" x14ac:dyDescent="0.3">
      <c r="A10" s="79" t="s">
        <v>52</v>
      </c>
      <c r="B10" t="s">
        <v>497</v>
      </c>
      <c r="C10"/>
      <c r="F10" s="93"/>
      <c r="G10" s="239">
        <f>SUM(G15:G19)</f>
        <v>0</v>
      </c>
      <c r="H10" s="241">
        <f>SUM(H15:H19)</f>
        <v>0</v>
      </c>
    </row>
    <row r="11" spans="1:8" ht="15" customHeight="1" x14ac:dyDescent="0.3">
      <c r="A11" s="79" t="s">
        <v>56</v>
      </c>
      <c r="B11" t="s">
        <v>498</v>
      </c>
      <c r="F11" s="93"/>
      <c r="G11" s="239"/>
      <c r="H11" s="241"/>
    </row>
    <row r="12" spans="1:8" ht="15" customHeight="1" x14ac:dyDescent="0.3">
      <c r="A12" s="79" t="s">
        <v>54</v>
      </c>
      <c r="B12" t="s">
        <v>500</v>
      </c>
      <c r="D12" s="72"/>
      <c r="E12" s="72"/>
      <c r="F12" s="104"/>
      <c r="G12" s="239"/>
      <c r="H12" s="241"/>
    </row>
    <row r="13" spans="1:8" ht="15" customHeight="1" x14ac:dyDescent="0.3">
      <c r="A13" s="82" t="s">
        <v>58</v>
      </c>
      <c r="B13" s="2" t="s">
        <v>499</v>
      </c>
      <c r="C13" s="84"/>
      <c r="D13" s="105"/>
      <c r="E13" s="105"/>
      <c r="F13" s="106"/>
      <c r="G13" s="240"/>
      <c r="H13" s="242"/>
    </row>
    <row r="14" spans="1:8" s="9" customFormat="1" ht="25.05" customHeight="1" x14ac:dyDescent="0.3">
      <c r="A14" s="61" t="s">
        <v>2</v>
      </c>
      <c r="B14" s="61" t="s">
        <v>3</v>
      </c>
      <c r="C14" s="61" t="s">
        <v>4</v>
      </c>
      <c r="D14" s="61" t="s">
        <v>7</v>
      </c>
      <c r="E14" s="61" t="s">
        <v>61</v>
      </c>
      <c r="F14" s="61" t="s">
        <v>62</v>
      </c>
      <c r="G14" s="61" t="s">
        <v>8</v>
      </c>
      <c r="H14" s="61" t="s">
        <v>9</v>
      </c>
    </row>
    <row r="15" spans="1:8" s="7" customFormat="1" ht="30" customHeight="1" x14ac:dyDescent="0.3">
      <c r="A15" s="62">
        <v>196588150524</v>
      </c>
      <c r="B15" s="15" t="s">
        <v>487</v>
      </c>
      <c r="C15" s="102" t="s">
        <v>488</v>
      </c>
      <c r="D15" s="16">
        <v>15.99</v>
      </c>
      <c r="E15" s="16"/>
      <c r="F15" s="91">
        <v>0.4</v>
      </c>
      <c r="G15" s="14"/>
      <c r="H15" s="65">
        <f>G15*D15*(1-F15)</f>
        <v>0</v>
      </c>
    </row>
    <row r="16" spans="1:8" s="7" customFormat="1" ht="30" customHeight="1" x14ac:dyDescent="0.3">
      <c r="A16" s="62">
        <v>196588435522</v>
      </c>
      <c r="B16" s="15" t="s">
        <v>489</v>
      </c>
      <c r="C16" s="102" t="s">
        <v>489</v>
      </c>
      <c r="D16" s="16">
        <v>11.99</v>
      </c>
      <c r="E16" s="16"/>
      <c r="F16" s="91">
        <v>0.4</v>
      </c>
      <c r="G16" s="14"/>
      <c r="H16" s="65">
        <f t="shared" ref="H16:H19" si="0">G16*D16*(1-F16)</f>
        <v>0</v>
      </c>
    </row>
    <row r="17" spans="1:8" s="7" customFormat="1" ht="30" customHeight="1" x14ac:dyDescent="0.3">
      <c r="A17" s="62">
        <v>196587321222</v>
      </c>
      <c r="B17" s="15" t="s">
        <v>490</v>
      </c>
      <c r="C17" s="102" t="s">
        <v>491</v>
      </c>
      <c r="D17" s="16">
        <v>11.99</v>
      </c>
      <c r="E17" s="16"/>
      <c r="F17" s="91">
        <v>0.4</v>
      </c>
      <c r="G17" s="14"/>
      <c r="H17" s="65">
        <f t="shared" si="0"/>
        <v>0</v>
      </c>
    </row>
    <row r="18" spans="1:8" s="7" customFormat="1" ht="30" customHeight="1" x14ac:dyDescent="0.3">
      <c r="A18" s="62">
        <v>196588383021</v>
      </c>
      <c r="B18" s="103" t="s">
        <v>492</v>
      </c>
      <c r="C18" s="102" t="s">
        <v>493</v>
      </c>
      <c r="D18" s="16">
        <v>14.99</v>
      </c>
      <c r="E18" s="16"/>
      <c r="F18" s="91">
        <v>0.4</v>
      </c>
      <c r="G18" s="14"/>
      <c r="H18" s="65">
        <f t="shared" si="0"/>
        <v>0</v>
      </c>
    </row>
    <row r="19" spans="1:8" s="7" customFormat="1" ht="30" customHeight="1" x14ac:dyDescent="0.3">
      <c r="A19" s="62">
        <v>196588019227</v>
      </c>
      <c r="B19" s="15" t="s">
        <v>494</v>
      </c>
      <c r="C19" s="102" t="s">
        <v>495</v>
      </c>
      <c r="D19" s="16">
        <v>11.99</v>
      </c>
      <c r="E19" s="16"/>
      <c r="F19" s="91">
        <v>0.4</v>
      </c>
      <c r="G19" s="14"/>
      <c r="H19" s="65">
        <f t="shared" si="0"/>
        <v>0</v>
      </c>
    </row>
  </sheetData>
  <mergeCells count="4">
    <mergeCell ref="A1:B6"/>
    <mergeCell ref="D9:F9"/>
    <mergeCell ref="G10:G13"/>
    <mergeCell ref="H10:H13"/>
  </mergeCells>
  <printOptions horizontalCentered="1"/>
  <pageMargins left="0.25" right="0.25" top="0.31" bottom="0.75" header="0.3" footer="0.3"/>
  <pageSetup orientation="landscape" r:id="rId1"/>
  <headerFooter>
    <oddFooter>&amp;C&amp;A - Christmas Catalog Purchase Order</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78FE8-BA41-47F9-A450-B69692C36511}">
  <dimension ref="A1:H17"/>
  <sheetViews>
    <sheetView view="pageBreakPreview" topLeftCell="A7" zoomScale="112" zoomScaleNormal="100" zoomScaleSheetLayoutView="112" workbookViewId="0">
      <selection activeCell="A17" sqref="A17"/>
    </sheetView>
  </sheetViews>
  <sheetFormatPr defaultRowHeight="14.4" x14ac:dyDescent="0.3"/>
  <cols>
    <col min="1" max="1" width="16.77734375" customWidth="1"/>
    <col min="2" max="2" width="31" customWidth="1"/>
    <col min="3" max="3" width="15.77734375" style="1" customWidth="1"/>
    <col min="4" max="4" width="13.77734375" customWidth="1"/>
    <col min="5" max="5" width="11.77734375" customWidth="1"/>
    <col min="6" max="6" width="14.21875" customWidth="1"/>
    <col min="7" max="8" width="15.77734375" customWidth="1"/>
    <col min="9" max="9" width="9.44140625" bestFit="1" customWidth="1"/>
  </cols>
  <sheetData>
    <row r="1" spans="1:8" ht="20.100000000000001" customHeight="1" x14ac:dyDescent="0.45">
      <c r="A1" s="233" t="s">
        <v>506</v>
      </c>
      <c r="B1" s="234"/>
      <c r="H1" s="8" t="s">
        <v>10</v>
      </c>
    </row>
    <row r="2" spans="1:8" ht="20.100000000000001" customHeight="1" x14ac:dyDescent="0.3">
      <c r="A2" s="235"/>
      <c r="B2" s="236"/>
    </row>
    <row r="3" spans="1:8" ht="20.100000000000001" customHeight="1" x14ac:dyDescent="0.3">
      <c r="A3" s="235"/>
      <c r="B3" s="236"/>
      <c r="D3" s="11" t="s">
        <v>15</v>
      </c>
      <c r="E3" s="2"/>
      <c r="F3" s="2"/>
      <c r="G3" s="12" t="s">
        <v>11</v>
      </c>
      <c r="H3" s="2"/>
    </row>
    <row r="4" spans="1:8" ht="20.100000000000001" customHeight="1" x14ac:dyDescent="0.3">
      <c r="A4" s="235"/>
      <c r="B4" s="236"/>
      <c r="D4" s="11" t="s">
        <v>16</v>
      </c>
      <c r="E4" s="3"/>
      <c r="F4" s="3"/>
      <c r="G4" s="12" t="s">
        <v>12</v>
      </c>
      <c r="H4" s="3"/>
    </row>
    <row r="5" spans="1:8" ht="20.100000000000001" customHeight="1" x14ac:dyDescent="0.3">
      <c r="A5" s="235"/>
      <c r="B5" s="236"/>
      <c r="D5" s="11" t="s">
        <v>63</v>
      </c>
      <c r="E5" s="3"/>
      <c r="F5" s="3"/>
      <c r="G5" s="12" t="s">
        <v>13</v>
      </c>
      <c r="H5" s="3"/>
    </row>
    <row r="6" spans="1:8" ht="20.100000000000001" customHeight="1" thickBot="1" x14ac:dyDescent="0.35">
      <c r="A6" s="237"/>
      <c r="B6" s="238"/>
      <c r="D6" s="11" t="s">
        <v>17</v>
      </c>
      <c r="E6" s="3"/>
      <c r="F6" s="3"/>
      <c r="G6" s="12" t="s">
        <v>14</v>
      </c>
      <c r="H6" s="3"/>
    </row>
    <row r="8" spans="1:8" s="7" customFormat="1" ht="22.5" customHeight="1" x14ac:dyDescent="0.3">
      <c r="A8" s="73" t="s">
        <v>20</v>
      </c>
      <c r="B8" s="74"/>
      <c r="C8" s="75"/>
      <c r="D8" s="76"/>
      <c r="E8" s="77"/>
      <c r="F8" s="78"/>
      <c r="G8" s="89" t="s">
        <v>18</v>
      </c>
      <c r="H8" s="89" t="s">
        <v>19</v>
      </c>
    </row>
    <row r="9" spans="1:8" x14ac:dyDescent="0.3">
      <c r="A9" s="79" t="s">
        <v>507</v>
      </c>
      <c r="B9" s="67">
        <v>0.5</v>
      </c>
      <c r="C9" s="67"/>
      <c r="D9" s="68"/>
      <c r="E9" s="69"/>
      <c r="F9" s="80"/>
      <c r="G9" s="90"/>
      <c r="H9" s="90"/>
    </row>
    <row r="10" spans="1:8" ht="15" customHeight="1" x14ac:dyDescent="0.3">
      <c r="A10" s="79"/>
      <c r="B10" s="70"/>
      <c r="D10" s="69"/>
      <c r="E10" s="69"/>
      <c r="F10" s="80"/>
      <c r="G10" s="239">
        <f>SUM(G15:G17)</f>
        <v>0</v>
      </c>
      <c r="H10" s="241">
        <f>SUM(H15:H17)</f>
        <v>0</v>
      </c>
    </row>
    <row r="11" spans="1:8" ht="15" customHeight="1" x14ac:dyDescent="0.3">
      <c r="A11" s="81"/>
      <c r="B11" s="71"/>
      <c r="D11" s="69"/>
      <c r="E11" s="69"/>
      <c r="F11" s="80"/>
      <c r="G11" s="239"/>
      <c r="H11" s="241"/>
    </row>
    <row r="12" spans="1:8" ht="15" customHeight="1" x14ac:dyDescent="0.3">
      <c r="A12" s="79"/>
      <c r="D12" s="69"/>
      <c r="E12" s="69"/>
      <c r="F12" s="80"/>
      <c r="G12" s="239"/>
      <c r="H12" s="241"/>
    </row>
    <row r="13" spans="1:8" ht="15.75" customHeight="1" x14ac:dyDescent="0.3">
      <c r="A13" s="82"/>
      <c r="B13" s="83"/>
      <c r="C13" s="84"/>
      <c r="D13" s="85"/>
      <c r="E13" s="85"/>
      <c r="F13" s="86"/>
      <c r="G13" s="240"/>
      <c r="H13" s="242"/>
    </row>
    <row r="14" spans="1:8" s="9" customFormat="1" ht="24.75" customHeight="1" x14ac:dyDescent="0.3">
      <c r="A14" s="61" t="s">
        <v>59</v>
      </c>
      <c r="B14" s="61" t="s">
        <v>3</v>
      </c>
      <c r="C14" s="61" t="s">
        <v>60</v>
      </c>
      <c r="D14" s="61" t="s">
        <v>7</v>
      </c>
      <c r="E14" s="61" t="s">
        <v>61</v>
      </c>
      <c r="F14" s="61" t="s">
        <v>62</v>
      </c>
      <c r="G14" s="61" t="s">
        <v>8</v>
      </c>
      <c r="H14" s="61" t="s">
        <v>9</v>
      </c>
    </row>
    <row r="15" spans="1:8" s="7" customFormat="1" ht="30" customHeight="1" x14ac:dyDescent="0.3">
      <c r="A15" s="62">
        <v>9798363782282</v>
      </c>
      <c r="B15" s="19" t="s">
        <v>502</v>
      </c>
      <c r="C15" s="63" t="s">
        <v>503</v>
      </c>
      <c r="D15" s="16">
        <v>10</v>
      </c>
      <c r="E15" s="16"/>
      <c r="F15" s="91">
        <v>0.5</v>
      </c>
      <c r="G15" s="14"/>
      <c r="H15" s="65">
        <f>G15*D15*(1-F15)</f>
        <v>0</v>
      </c>
    </row>
    <row r="16" spans="1:8" ht="30" customHeight="1" x14ac:dyDescent="0.3">
      <c r="A16" s="62">
        <v>9798986888903</v>
      </c>
      <c r="B16" s="19" t="s">
        <v>504</v>
      </c>
      <c r="C16" s="63" t="s">
        <v>503</v>
      </c>
      <c r="D16" s="16">
        <v>20</v>
      </c>
      <c r="E16" s="16"/>
      <c r="F16" s="91">
        <v>0.5</v>
      </c>
      <c r="G16" s="14"/>
      <c r="H16" s="65">
        <f t="shared" ref="H16:H17" si="0">G16*D16*(1-F16)</f>
        <v>0</v>
      </c>
    </row>
    <row r="17" spans="1:8" ht="30" customHeight="1" x14ac:dyDescent="0.3">
      <c r="A17" s="62">
        <v>601958830017</v>
      </c>
      <c r="B17" s="19" t="s">
        <v>505</v>
      </c>
      <c r="C17" s="63"/>
      <c r="D17" s="16">
        <v>30</v>
      </c>
      <c r="E17" s="16"/>
      <c r="F17" s="91">
        <v>0.5</v>
      </c>
      <c r="G17" s="14"/>
      <c r="H17" s="65">
        <f t="shared" si="0"/>
        <v>0</v>
      </c>
    </row>
  </sheetData>
  <mergeCells count="3">
    <mergeCell ref="A1:B6"/>
    <mergeCell ref="G10:G13"/>
    <mergeCell ref="H10:H13"/>
  </mergeCells>
  <printOptions horizontalCentered="1"/>
  <pageMargins left="0.25" right="0.25" top="0.31" bottom="0.75" header="0.3" footer="0.3"/>
  <pageSetup scale="99" orientation="landscape" r:id="rId1"/>
  <headerFooter>
    <oddFooter>&amp;C&amp;A - Christmas Catalog Purchase Order</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74B1A-CF1A-4957-AD1B-874CD07FB69B}">
  <dimension ref="A1:H28"/>
  <sheetViews>
    <sheetView view="pageBreakPreview" zoomScale="112" zoomScaleNormal="100" zoomScaleSheetLayoutView="112" workbookViewId="0">
      <selection activeCell="C20" sqref="C20"/>
    </sheetView>
  </sheetViews>
  <sheetFormatPr defaultRowHeight="14.4" x14ac:dyDescent="0.3"/>
  <cols>
    <col min="1" max="1" width="16.77734375" customWidth="1"/>
    <col min="2" max="2" width="31" customWidth="1"/>
    <col min="3" max="3" width="15.77734375" style="1" customWidth="1"/>
    <col min="4" max="4" width="13.77734375" customWidth="1"/>
    <col min="5" max="5" width="11.77734375" customWidth="1"/>
    <col min="6" max="6" width="14.21875" customWidth="1"/>
    <col min="7" max="8" width="15.77734375" customWidth="1"/>
    <col min="9" max="9" width="9.44140625" bestFit="1" customWidth="1"/>
  </cols>
  <sheetData>
    <row r="1" spans="1:8" ht="20.100000000000001" customHeight="1" x14ac:dyDescent="0.45">
      <c r="A1" s="233" t="s">
        <v>537</v>
      </c>
      <c r="B1" s="234"/>
      <c r="H1" s="8" t="s">
        <v>10</v>
      </c>
    </row>
    <row r="2" spans="1:8" ht="20.100000000000001" customHeight="1" x14ac:dyDescent="0.3">
      <c r="A2" s="235"/>
      <c r="B2" s="236"/>
    </row>
    <row r="3" spans="1:8" ht="20.100000000000001" customHeight="1" x14ac:dyDescent="0.3">
      <c r="A3" s="235"/>
      <c r="B3" s="236"/>
      <c r="D3" s="11" t="s">
        <v>15</v>
      </c>
      <c r="E3" s="2"/>
      <c r="F3" s="2"/>
      <c r="G3" s="12" t="s">
        <v>11</v>
      </c>
      <c r="H3" s="2"/>
    </row>
    <row r="4" spans="1:8" ht="20.100000000000001" customHeight="1" x14ac:dyDescent="0.3">
      <c r="A4" s="235"/>
      <c r="B4" s="236"/>
      <c r="D4" s="11" t="s">
        <v>16</v>
      </c>
      <c r="E4" s="3"/>
      <c r="F4" s="3"/>
      <c r="G4" s="12" t="s">
        <v>12</v>
      </c>
      <c r="H4" s="3"/>
    </row>
    <row r="5" spans="1:8" ht="20.100000000000001" customHeight="1" x14ac:dyDescent="0.3">
      <c r="A5" s="235"/>
      <c r="B5" s="236"/>
      <c r="D5" s="11" t="s">
        <v>63</v>
      </c>
      <c r="E5" s="3"/>
      <c r="F5" s="3"/>
      <c r="G5" s="12" t="s">
        <v>13</v>
      </c>
      <c r="H5" s="3"/>
    </row>
    <row r="6" spans="1:8" ht="20.100000000000001" customHeight="1" thickBot="1" x14ac:dyDescent="0.35">
      <c r="A6" s="237"/>
      <c r="B6" s="238"/>
      <c r="D6" s="11" t="s">
        <v>17</v>
      </c>
      <c r="E6" s="3"/>
      <c r="F6" s="3"/>
      <c r="G6" s="12" t="s">
        <v>14</v>
      </c>
      <c r="H6" s="3"/>
    </row>
    <row r="8" spans="1:8" s="7" customFormat="1" ht="22.5" customHeight="1" x14ac:dyDescent="0.3">
      <c r="A8" s="73" t="s">
        <v>20</v>
      </c>
      <c r="B8" s="74"/>
      <c r="C8" s="75"/>
      <c r="D8" s="76"/>
      <c r="E8" s="77"/>
      <c r="F8" s="78"/>
      <c r="G8" s="89" t="s">
        <v>18</v>
      </c>
      <c r="H8" s="89" t="s">
        <v>19</v>
      </c>
    </row>
    <row r="9" spans="1:8" x14ac:dyDescent="0.3">
      <c r="A9" s="79" t="s">
        <v>50</v>
      </c>
      <c r="B9" s="98" t="s">
        <v>535</v>
      </c>
      <c r="C9" s="67"/>
      <c r="D9" s="67"/>
      <c r="E9" s="67"/>
      <c r="F9" s="92"/>
      <c r="G9" s="90"/>
      <c r="H9" s="90"/>
    </row>
    <row r="10" spans="1:8" ht="15" customHeight="1" x14ac:dyDescent="0.3">
      <c r="A10" s="79" t="s">
        <v>241</v>
      </c>
      <c r="B10" t="s">
        <v>536</v>
      </c>
      <c r="D10" s="18"/>
      <c r="E10" s="18"/>
      <c r="F10" s="99"/>
      <c r="G10" s="239">
        <f>SUM(G15:G28)</f>
        <v>0</v>
      </c>
      <c r="H10" s="241">
        <f>SUM(H15:H28)</f>
        <v>0</v>
      </c>
    </row>
    <row r="11" spans="1:8" ht="15" customHeight="1" x14ac:dyDescent="0.3">
      <c r="A11" s="79" t="s">
        <v>54</v>
      </c>
      <c r="B11" t="s">
        <v>243</v>
      </c>
      <c r="F11" s="93"/>
      <c r="G11" s="239"/>
      <c r="H11" s="241"/>
    </row>
    <row r="12" spans="1:8" ht="15" customHeight="1" x14ac:dyDescent="0.3">
      <c r="A12" s="79" t="s">
        <v>56</v>
      </c>
      <c r="B12" s="100" t="s">
        <v>100</v>
      </c>
      <c r="F12" s="93"/>
      <c r="G12" s="239"/>
      <c r="H12" s="241"/>
    </row>
    <row r="13" spans="1:8" ht="15.75" customHeight="1" x14ac:dyDescent="0.3">
      <c r="A13" s="82" t="s">
        <v>58</v>
      </c>
      <c r="B13" s="2" t="s">
        <v>57</v>
      </c>
      <c r="C13" s="84"/>
      <c r="D13" s="2"/>
      <c r="E13" s="2"/>
      <c r="F13" s="101"/>
      <c r="G13" s="240"/>
      <c r="H13" s="242"/>
    </row>
    <row r="14" spans="1:8" s="9" customFormat="1" ht="24.75" customHeight="1" x14ac:dyDescent="0.3">
      <c r="A14" s="61" t="s">
        <v>59</v>
      </c>
      <c r="B14" s="61" t="s">
        <v>3</v>
      </c>
      <c r="C14" s="61" t="s">
        <v>60</v>
      </c>
      <c r="D14" s="61" t="s">
        <v>7</v>
      </c>
      <c r="E14" s="61" t="s">
        <v>61</v>
      </c>
      <c r="F14" s="61" t="s">
        <v>62</v>
      </c>
      <c r="G14" s="61" t="s">
        <v>8</v>
      </c>
      <c r="H14" s="61" t="s">
        <v>9</v>
      </c>
    </row>
    <row r="15" spans="1:8" s="7" customFormat="1" ht="30" customHeight="1" x14ac:dyDescent="0.3">
      <c r="A15" s="62">
        <v>9781646453061</v>
      </c>
      <c r="B15" s="19" t="s">
        <v>508</v>
      </c>
      <c r="C15" s="63" t="s">
        <v>509</v>
      </c>
      <c r="D15" s="16">
        <v>15.99</v>
      </c>
      <c r="E15" s="16">
        <v>14.99</v>
      </c>
      <c r="F15" s="91">
        <v>0.55000000000000004</v>
      </c>
      <c r="G15" s="14"/>
      <c r="H15" s="65">
        <f>G15*D15*(1-F15)</f>
        <v>0</v>
      </c>
    </row>
    <row r="16" spans="1:8" ht="30" customHeight="1" x14ac:dyDescent="0.3">
      <c r="A16" s="62">
        <v>9781646453658</v>
      </c>
      <c r="B16" s="19" t="s">
        <v>510</v>
      </c>
      <c r="C16" s="63" t="s">
        <v>511</v>
      </c>
      <c r="D16" s="16">
        <v>14.99</v>
      </c>
      <c r="E16" s="16">
        <v>13.99</v>
      </c>
      <c r="F16" s="91">
        <v>0.55000000000000004</v>
      </c>
      <c r="G16" s="14"/>
      <c r="H16" s="65">
        <f t="shared" ref="H16:H28" si="0">G16*D16*(1-F16)</f>
        <v>0</v>
      </c>
    </row>
    <row r="17" spans="1:8" ht="30" customHeight="1" x14ac:dyDescent="0.3">
      <c r="A17" s="62">
        <v>9781646455850</v>
      </c>
      <c r="B17" s="19" t="s">
        <v>512</v>
      </c>
      <c r="C17" s="63" t="s">
        <v>513</v>
      </c>
      <c r="D17" s="16">
        <v>22.99</v>
      </c>
      <c r="E17" s="16">
        <v>21.99</v>
      </c>
      <c r="F17" s="91">
        <v>0.55000000000000004</v>
      </c>
      <c r="G17" s="14"/>
      <c r="H17" s="65">
        <f t="shared" si="0"/>
        <v>0</v>
      </c>
    </row>
    <row r="18" spans="1:8" ht="30" customHeight="1" x14ac:dyDescent="0.3">
      <c r="A18" s="62">
        <v>9781646457168</v>
      </c>
      <c r="B18" s="19" t="s">
        <v>514</v>
      </c>
      <c r="C18" s="63" t="s">
        <v>515</v>
      </c>
      <c r="D18" s="16">
        <v>19.989999999999998</v>
      </c>
      <c r="E18" s="16">
        <v>18.989999999999998</v>
      </c>
      <c r="F18" s="91">
        <v>0.55000000000000004</v>
      </c>
      <c r="G18" s="14"/>
      <c r="H18" s="65">
        <f t="shared" si="0"/>
        <v>0</v>
      </c>
    </row>
    <row r="19" spans="1:8" ht="30" customHeight="1" x14ac:dyDescent="0.3">
      <c r="A19" s="62">
        <v>9781646456055</v>
      </c>
      <c r="B19" s="19" t="s">
        <v>516</v>
      </c>
      <c r="C19" s="63" t="s">
        <v>517</v>
      </c>
      <c r="D19" s="16">
        <v>18.989999999999998</v>
      </c>
      <c r="E19" s="16">
        <v>17.989999999999998</v>
      </c>
      <c r="F19" s="91">
        <v>0.55000000000000004</v>
      </c>
      <c r="G19" s="14"/>
      <c r="H19" s="65">
        <f t="shared" si="0"/>
        <v>0</v>
      </c>
    </row>
    <row r="20" spans="1:8" ht="30" customHeight="1" x14ac:dyDescent="0.3">
      <c r="A20" s="62">
        <v>9781646456505</v>
      </c>
      <c r="B20" s="19" t="s">
        <v>518</v>
      </c>
      <c r="C20" s="63" t="s">
        <v>519</v>
      </c>
      <c r="D20" s="16">
        <v>19.989999999999998</v>
      </c>
      <c r="E20" s="16">
        <v>18.989999999999998</v>
      </c>
      <c r="F20" s="91">
        <v>0.55000000000000004</v>
      </c>
      <c r="G20" s="14"/>
      <c r="H20" s="65">
        <f t="shared" si="0"/>
        <v>0</v>
      </c>
    </row>
    <row r="21" spans="1:8" ht="30" customHeight="1" x14ac:dyDescent="0.3">
      <c r="A21" s="62">
        <v>9781646457663</v>
      </c>
      <c r="B21" s="19" t="s">
        <v>520</v>
      </c>
      <c r="C21" s="63" t="s">
        <v>521</v>
      </c>
      <c r="D21" s="16">
        <v>17.989999999999998</v>
      </c>
      <c r="E21" s="16">
        <v>16.989999999999998</v>
      </c>
      <c r="F21" s="91">
        <v>0.55000000000000004</v>
      </c>
      <c r="G21" s="14"/>
      <c r="H21" s="65">
        <f t="shared" si="0"/>
        <v>0</v>
      </c>
    </row>
    <row r="22" spans="1:8" ht="30" customHeight="1" x14ac:dyDescent="0.3">
      <c r="A22" s="62">
        <v>9781646454907</v>
      </c>
      <c r="B22" s="19" t="s">
        <v>522</v>
      </c>
      <c r="C22" s="63" t="s">
        <v>523</v>
      </c>
      <c r="D22" s="16">
        <v>14.99</v>
      </c>
      <c r="E22" s="16">
        <v>13.99</v>
      </c>
      <c r="F22" s="91">
        <v>0.55000000000000004</v>
      </c>
      <c r="G22" s="14"/>
      <c r="H22" s="65">
        <f t="shared" si="0"/>
        <v>0</v>
      </c>
    </row>
    <row r="23" spans="1:8" ht="30" customHeight="1" x14ac:dyDescent="0.3">
      <c r="A23" s="62">
        <v>9781646457953</v>
      </c>
      <c r="B23" s="19" t="s">
        <v>524</v>
      </c>
      <c r="C23" s="63" t="s">
        <v>525</v>
      </c>
      <c r="D23" s="16">
        <v>20.99</v>
      </c>
      <c r="E23" s="16">
        <v>19.989999999999998</v>
      </c>
      <c r="F23" s="91">
        <v>0.55000000000000004</v>
      </c>
      <c r="G23" s="14"/>
      <c r="H23" s="65">
        <f t="shared" si="0"/>
        <v>0</v>
      </c>
    </row>
    <row r="24" spans="1:8" ht="30" customHeight="1" x14ac:dyDescent="0.3">
      <c r="A24" s="62">
        <v>9781951310233</v>
      </c>
      <c r="B24" s="19" t="s">
        <v>526</v>
      </c>
      <c r="C24" s="63" t="s">
        <v>527</v>
      </c>
      <c r="D24" s="16">
        <v>14.95</v>
      </c>
      <c r="E24" s="16">
        <v>13.95</v>
      </c>
      <c r="F24" s="91">
        <v>0.55000000000000004</v>
      </c>
      <c r="G24" s="14"/>
      <c r="H24" s="65">
        <f t="shared" si="0"/>
        <v>0</v>
      </c>
    </row>
    <row r="25" spans="1:8" ht="30" customHeight="1" x14ac:dyDescent="0.3">
      <c r="A25" s="62">
        <v>9781646451258</v>
      </c>
      <c r="B25" s="19" t="s">
        <v>528</v>
      </c>
      <c r="C25" s="63" t="s">
        <v>529</v>
      </c>
      <c r="D25" s="16">
        <v>28.99</v>
      </c>
      <c r="E25" s="16">
        <v>27.99</v>
      </c>
      <c r="F25" s="91">
        <v>0.55000000000000004</v>
      </c>
      <c r="G25" s="14"/>
      <c r="H25" s="65">
        <f t="shared" si="0"/>
        <v>0</v>
      </c>
    </row>
    <row r="26" spans="1:8" ht="30" customHeight="1" x14ac:dyDescent="0.3">
      <c r="A26" s="62">
        <v>9781646455751</v>
      </c>
      <c r="B26" s="19" t="s">
        <v>530</v>
      </c>
      <c r="C26" s="63" t="s">
        <v>531</v>
      </c>
      <c r="D26" s="16">
        <v>29.99</v>
      </c>
      <c r="E26" s="16">
        <v>28.99</v>
      </c>
      <c r="F26" s="91">
        <v>0.55000000000000004</v>
      </c>
      <c r="G26" s="14"/>
      <c r="H26" s="65">
        <f t="shared" si="0"/>
        <v>0</v>
      </c>
    </row>
    <row r="27" spans="1:8" ht="30" customHeight="1" x14ac:dyDescent="0.3">
      <c r="A27" s="62">
        <v>9781646454877</v>
      </c>
      <c r="B27" s="19" t="s">
        <v>532</v>
      </c>
      <c r="C27" s="63" t="s">
        <v>533</v>
      </c>
      <c r="D27" s="16">
        <v>24.99</v>
      </c>
      <c r="E27" s="16">
        <v>23.99</v>
      </c>
      <c r="F27" s="91">
        <v>0.55000000000000004</v>
      </c>
      <c r="G27" s="14"/>
      <c r="H27" s="65">
        <f t="shared" si="0"/>
        <v>0</v>
      </c>
    </row>
    <row r="28" spans="1:8" ht="30" customHeight="1" x14ac:dyDescent="0.3">
      <c r="A28" s="62">
        <v>9781646456949</v>
      </c>
      <c r="B28" s="19" t="s">
        <v>534</v>
      </c>
      <c r="C28" s="63" t="s">
        <v>523</v>
      </c>
      <c r="D28" s="16">
        <v>18.989999999999998</v>
      </c>
      <c r="E28" s="16">
        <v>17.989999999999998</v>
      </c>
      <c r="F28" s="91">
        <v>0.55000000000000004</v>
      </c>
      <c r="G28" s="14"/>
      <c r="H28" s="65">
        <f t="shared" si="0"/>
        <v>0</v>
      </c>
    </row>
  </sheetData>
  <mergeCells count="3">
    <mergeCell ref="A1:B6"/>
    <mergeCell ref="G10:G13"/>
    <mergeCell ref="H10:H13"/>
  </mergeCells>
  <printOptions horizontalCentered="1"/>
  <pageMargins left="0.25" right="0.25" top="0.31" bottom="0.75" header="0.3" footer="0.3"/>
  <pageSetup scale="99" orientation="landscape" r:id="rId1"/>
  <headerFooter>
    <oddFooter>&amp;C&amp;A - Christmas Catalog Purchase Order</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E56A9-8F0C-4444-B9CD-54A4ABF1956B}">
  <dimension ref="A1:H15"/>
  <sheetViews>
    <sheetView view="pageBreakPreview" zoomScale="112" zoomScaleNormal="100" zoomScaleSheetLayoutView="112" workbookViewId="0">
      <selection activeCell="C7" sqref="C7"/>
    </sheetView>
  </sheetViews>
  <sheetFormatPr defaultRowHeight="14.4" x14ac:dyDescent="0.3"/>
  <cols>
    <col min="1" max="1" width="16.77734375" customWidth="1"/>
    <col min="2" max="2" width="31" customWidth="1"/>
    <col min="3" max="3" width="15.77734375" style="1" customWidth="1"/>
    <col min="4" max="4" width="13.77734375" customWidth="1"/>
    <col min="5" max="5" width="11.77734375" customWidth="1"/>
    <col min="6" max="6" width="14.5546875" customWidth="1"/>
    <col min="7" max="8" width="15.77734375" customWidth="1"/>
    <col min="9" max="9" width="9.44140625" bestFit="1" customWidth="1"/>
  </cols>
  <sheetData>
    <row r="1" spans="1:8" ht="20.100000000000001" customHeight="1" x14ac:dyDescent="0.45">
      <c r="A1" s="233" t="s">
        <v>538</v>
      </c>
      <c r="B1" s="234"/>
      <c r="H1" s="8" t="s">
        <v>10</v>
      </c>
    </row>
    <row r="2" spans="1:8" ht="20.100000000000001" customHeight="1" x14ac:dyDescent="0.3">
      <c r="A2" s="235"/>
      <c r="B2" s="236"/>
    </row>
    <row r="3" spans="1:8" ht="20.100000000000001" customHeight="1" x14ac:dyDescent="0.3">
      <c r="A3" s="235"/>
      <c r="B3" s="236"/>
      <c r="D3" s="11" t="s">
        <v>15</v>
      </c>
      <c r="E3" s="2"/>
      <c r="F3" s="2"/>
      <c r="G3" s="12" t="s">
        <v>11</v>
      </c>
      <c r="H3" s="2"/>
    </row>
    <row r="4" spans="1:8" ht="20.100000000000001" customHeight="1" x14ac:dyDescent="0.3">
      <c r="A4" s="235"/>
      <c r="B4" s="236"/>
      <c r="D4" s="11" t="s">
        <v>16</v>
      </c>
      <c r="E4" s="3"/>
      <c r="F4" s="3"/>
      <c r="G4" s="12" t="s">
        <v>12</v>
      </c>
      <c r="H4" s="3"/>
    </row>
    <row r="5" spans="1:8" ht="20.100000000000001" customHeight="1" x14ac:dyDescent="0.3">
      <c r="A5" s="235"/>
      <c r="B5" s="236"/>
      <c r="D5" s="11" t="s">
        <v>63</v>
      </c>
      <c r="E5" s="3"/>
      <c r="F5" s="3"/>
      <c r="G5" s="12" t="s">
        <v>13</v>
      </c>
      <c r="H5" s="3"/>
    </row>
    <row r="6" spans="1:8" ht="20.100000000000001" customHeight="1" thickBot="1" x14ac:dyDescent="0.35">
      <c r="A6" s="237"/>
      <c r="B6" s="238"/>
      <c r="D6" s="11" t="s">
        <v>17</v>
      </c>
      <c r="E6" s="3"/>
      <c r="F6" s="3"/>
      <c r="G6" s="12" t="s">
        <v>14</v>
      </c>
      <c r="H6" s="3"/>
    </row>
    <row r="8" spans="1:8" s="7" customFormat="1" ht="22.5" customHeight="1" x14ac:dyDescent="0.3">
      <c r="A8" s="73" t="s">
        <v>20</v>
      </c>
      <c r="B8" s="74"/>
      <c r="C8" s="75"/>
      <c r="D8" s="76"/>
      <c r="E8" s="77"/>
      <c r="F8" s="78"/>
      <c r="G8" s="89" t="s">
        <v>18</v>
      </c>
      <c r="H8" s="89" t="s">
        <v>19</v>
      </c>
    </row>
    <row r="9" spans="1:8" x14ac:dyDescent="0.3">
      <c r="A9" s="79" t="s">
        <v>507</v>
      </c>
      <c r="B9" s="67" t="s">
        <v>541</v>
      </c>
      <c r="C9" s="67"/>
      <c r="D9" s="68"/>
      <c r="E9" s="69"/>
      <c r="F9" s="80"/>
      <c r="G9" s="90"/>
      <c r="H9" s="90"/>
    </row>
    <row r="10" spans="1:8" ht="15" customHeight="1" x14ac:dyDescent="0.3">
      <c r="A10" s="79"/>
      <c r="B10" s="70"/>
      <c r="D10" s="69"/>
      <c r="E10" s="69"/>
      <c r="F10" s="80"/>
      <c r="G10" s="239">
        <f>SUM(G15:G15)</f>
        <v>0</v>
      </c>
      <c r="H10" s="241">
        <f>SUM(H15:H15)</f>
        <v>0</v>
      </c>
    </row>
    <row r="11" spans="1:8" ht="15" customHeight="1" x14ac:dyDescent="0.3">
      <c r="A11" s="81"/>
      <c r="B11" s="71"/>
      <c r="D11" s="69"/>
      <c r="E11" s="69"/>
      <c r="F11" s="80"/>
      <c r="G11" s="239"/>
      <c r="H11" s="241"/>
    </row>
    <row r="12" spans="1:8" ht="15" customHeight="1" x14ac:dyDescent="0.3">
      <c r="A12" s="79"/>
      <c r="D12" s="69"/>
      <c r="E12" s="69"/>
      <c r="F12" s="80"/>
      <c r="G12" s="239"/>
      <c r="H12" s="241"/>
    </row>
    <row r="13" spans="1:8" ht="15.75" customHeight="1" x14ac:dyDescent="0.3">
      <c r="A13" s="157" t="s">
        <v>577</v>
      </c>
      <c r="C13" s="156"/>
      <c r="D13" s="85"/>
      <c r="E13" s="85"/>
      <c r="F13" s="86"/>
      <c r="G13" s="240"/>
      <c r="H13" s="242"/>
    </row>
    <row r="14" spans="1:8" s="9" customFormat="1" ht="24.75" customHeight="1" x14ac:dyDescent="0.3">
      <c r="A14" s="61" t="s">
        <v>59</v>
      </c>
      <c r="B14" s="61" t="s">
        <v>3</v>
      </c>
      <c r="C14" s="61" t="s">
        <v>60</v>
      </c>
      <c r="D14" s="61" t="s">
        <v>7</v>
      </c>
      <c r="E14" s="61" t="s">
        <v>61</v>
      </c>
      <c r="F14" s="61" t="s">
        <v>62</v>
      </c>
      <c r="G14" s="61" t="s">
        <v>8</v>
      </c>
      <c r="H14" s="61" t="s">
        <v>9</v>
      </c>
    </row>
    <row r="15" spans="1:8" s="7" customFormat="1" ht="30" customHeight="1" x14ac:dyDescent="0.3">
      <c r="A15" s="62">
        <v>9780989777872</v>
      </c>
      <c r="B15" s="19" t="s">
        <v>539</v>
      </c>
      <c r="C15" s="63" t="s">
        <v>540</v>
      </c>
      <c r="D15" s="16">
        <v>26.95</v>
      </c>
      <c r="E15" s="16">
        <v>24.95</v>
      </c>
      <c r="F15" s="91">
        <v>0.4</v>
      </c>
      <c r="G15" s="14"/>
      <c r="H15" s="65">
        <f>G15*E15*(1-F15)</f>
        <v>0</v>
      </c>
    </row>
  </sheetData>
  <mergeCells count="3">
    <mergeCell ref="A1:B6"/>
    <mergeCell ref="G10:G13"/>
    <mergeCell ref="H10:H13"/>
  </mergeCells>
  <hyperlinks>
    <hyperlink ref="A13" r:id="rId1" xr:uid="{AF826609-DE91-454E-A786-4A445B7B2B94}"/>
  </hyperlinks>
  <printOptions horizontalCentered="1"/>
  <pageMargins left="0.25" right="0.25" top="0.31" bottom="0.75" header="0.3" footer="0.3"/>
  <pageSetup scale="99" orientation="landscape" r:id="rId2"/>
  <headerFooter>
    <oddFooter>&amp;C&amp;A - Christmas Catalog Purchase Order</oddFooter>
  </headerFooter>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2EA77-3F4B-4EDA-BC64-9C1A942FFBE1}">
  <dimension ref="A1:N18"/>
  <sheetViews>
    <sheetView view="pageBreakPreview" zoomScale="112" zoomScaleNormal="100" zoomScaleSheetLayoutView="112" workbookViewId="0">
      <selection activeCell="C20" sqref="C20"/>
    </sheetView>
  </sheetViews>
  <sheetFormatPr defaultRowHeight="14.4" x14ac:dyDescent="0.3"/>
  <cols>
    <col min="1" max="1" width="17.21875" customWidth="1"/>
    <col min="2" max="2" width="27.21875" bestFit="1" customWidth="1"/>
    <col min="3" max="3" width="15.77734375" style="1" customWidth="1"/>
    <col min="4" max="4" width="13.77734375" customWidth="1"/>
    <col min="5" max="5" width="11.77734375" customWidth="1"/>
    <col min="6" max="6" width="13.77734375" customWidth="1"/>
    <col min="7" max="8" width="15.77734375" customWidth="1"/>
  </cols>
  <sheetData>
    <row r="1" spans="1:14" ht="20.100000000000001" customHeight="1" x14ac:dyDescent="0.45">
      <c r="A1" s="233" t="s">
        <v>555</v>
      </c>
      <c r="B1" s="234"/>
      <c r="H1" s="8" t="s">
        <v>10</v>
      </c>
    </row>
    <row r="2" spans="1:14" ht="20.100000000000001" customHeight="1" x14ac:dyDescent="0.3">
      <c r="A2" s="235"/>
      <c r="B2" s="236"/>
    </row>
    <row r="3" spans="1:14" ht="20.100000000000001" customHeight="1" x14ac:dyDescent="0.3">
      <c r="A3" s="235"/>
      <c r="B3" s="236"/>
      <c r="D3" s="11" t="s">
        <v>15</v>
      </c>
      <c r="E3" s="2"/>
      <c r="F3" s="2"/>
      <c r="G3" s="12" t="s">
        <v>11</v>
      </c>
      <c r="H3" s="2"/>
    </row>
    <row r="4" spans="1:14" ht="20.100000000000001" customHeight="1" x14ac:dyDescent="0.3">
      <c r="A4" s="235"/>
      <c r="B4" s="236"/>
      <c r="D4" s="11" t="s">
        <v>16</v>
      </c>
      <c r="E4" s="3"/>
      <c r="F4" s="3"/>
      <c r="G4" s="12" t="s">
        <v>12</v>
      </c>
      <c r="H4" s="3"/>
    </row>
    <row r="5" spans="1:14" ht="20.100000000000001" customHeight="1" x14ac:dyDescent="0.3">
      <c r="A5" s="235"/>
      <c r="B5" s="236"/>
      <c r="D5" s="11" t="s">
        <v>63</v>
      </c>
      <c r="E5" s="3"/>
      <c r="F5" s="3"/>
      <c r="G5" s="12" t="s">
        <v>13</v>
      </c>
      <c r="H5" s="3"/>
    </row>
    <row r="6" spans="1:14" ht="20.100000000000001" customHeight="1" thickBot="1" x14ac:dyDescent="0.35">
      <c r="A6" s="237"/>
      <c r="B6" s="238"/>
      <c r="D6" s="11" t="s">
        <v>17</v>
      </c>
      <c r="E6" s="3"/>
      <c r="F6" s="3"/>
      <c r="G6" s="12" t="s">
        <v>14</v>
      </c>
      <c r="H6" s="3"/>
    </row>
    <row r="8" spans="1:14" s="10" customFormat="1" ht="22.5" customHeight="1" x14ac:dyDescent="0.3">
      <c r="A8" s="73" t="s">
        <v>20</v>
      </c>
      <c r="B8" s="78"/>
      <c r="C8" s="291" t="s">
        <v>554</v>
      </c>
      <c r="D8" s="292"/>
      <c r="E8" s="292"/>
      <c r="F8" s="293"/>
      <c r="G8" s="89" t="s">
        <v>18</v>
      </c>
      <c r="H8" s="89" t="s">
        <v>19</v>
      </c>
    </row>
    <row r="9" spans="1:14" ht="15" customHeight="1" x14ac:dyDescent="0.3">
      <c r="A9" s="79" t="s">
        <v>50</v>
      </c>
      <c r="B9" s="92" t="s">
        <v>551</v>
      </c>
      <c r="C9" s="294"/>
      <c r="D9" s="295"/>
      <c r="E9" s="295"/>
      <c r="F9" s="296"/>
      <c r="G9" s="90"/>
      <c r="H9" s="90"/>
    </row>
    <row r="10" spans="1:14" ht="15" customHeight="1" x14ac:dyDescent="0.3">
      <c r="A10" s="79" t="s">
        <v>171</v>
      </c>
      <c r="B10" s="93" t="s">
        <v>552</v>
      </c>
      <c r="C10" s="294"/>
      <c r="D10" s="295"/>
      <c r="E10" s="295"/>
      <c r="F10" s="296"/>
      <c r="G10" s="239">
        <f>SUM(G15:G18)</f>
        <v>0</v>
      </c>
      <c r="H10" s="241">
        <f>SUM(H15:H18)</f>
        <v>0</v>
      </c>
      <c r="N10" t="s">
        <v>450</v>
      </c>
    </row>
    <row r="11" spans="1:14" ht="15" customHeight="1" x14ac:dyDescent="0.3">
      <c r="A11" s="94" t="s">
        <v>550</v>
      </c>
      <c r="B11" s="95">
        <v>1</v>
      </c>
      <c r="C11" s="294"/>
      <c r="D11" s="295"/>
      <c r="E11" s="295"/>
      <c r="F11" s="296"/>
      <c r="G11" s="239"/>
      <c r="H11" s="241"/>
    </row>
    <row r="12" spans="1:14" ht="15" customHeight="1" x14ac:dyDescent="0.3">
      <c r="A12" s="94" t="s">
        <v>553</v>
      </c>
      <c r="B12" s="95" t="s">
        <v>446</v>
      </c>
      <c r="C12" s="294"/>
      <c r="D12" s="295"/>
      <c r="E12" s="295"/>
      <c r="F12" s="296"/>
      <c r="G12" s="239"/>
      <c r="H12" s="241"/>
    </row>
    <row r="13" spans="1:14" x14ac:dyDescent="0.3">
      <c r="A13" s="96"/>
      <c r="B13" s="97"/>
      <c r="C13" s="297"/>
      <c r="D13" s="298"/>
      <c r="E13" s="298"/>
      <c r="F13" s="299"/>
      <c r="G13" s="240"/>
      <c r="H13" s="242"/>
    </row>
    <row r="14" spans="1:14" s="9" customFormat="1" ht="30" customHeight="1" x14ac:dyDescent="0.3">
      <c r="A14" s="61" t="s">
        <v>2</v>
      </c>
      <c r="B14" s="61" t="s">
        <v>3</v>
      </c>
      <c r="C14" s="61" t="s">
        <v>4</v>
      </c>
      <c r="D14" s="61" t="s">
        <v>7</v>
      </c>
      <c r="E14" s="61" t="s">
        <v>5</v>
      </c>
      <c r="F14" s="61" t="s">
        <v>6</v>
      </c>
      <c r="G14" s="61" t="s">
        <v>8</v>
      </c>
      <c r="H14" s="61" t="s">
        <v>9</v>
      </c>
    </row>
    <row r="15" spans="1:14" s="7" customFormat="1" ht="30" customHeight="1" x14ac:dyDescent="0.3">
      <c r="A15" s="62" t="s">
        <v>542</v>
      </c>
      <c r="B15" s="19" t="s">
        <v>546</v>
      </c>
      <c r="C15" s="14">
        <v>58331</v>
      </c>
      <c r="D15" s="16">
        <v>5.25</v>
      </c>
      <c r="E15" s="16">
        <v>25.3</v>
      </c>
      <c r="F15" s="14">
        <v>1</v>
      </c>
      <c r="G15" s="14"/>
      <c r="H15" s="65">
        <f>E15*G15</f>
        <v>0</v>
      </c>
    </row>
    <row r="16" spans="1:14" s="7" customFormat="1" ht="30" customHeight="1" x14ac:dyDescent="0.3">
      <c r="A16" s="62" t="s">
        <v>543</v>
      </c>
      <c r="B16" s="19" t="s">
        <v>547</v>
      </c>
      <c r="C16" s="14">
        <v>58341</v>
      </c>
      <c r="D16" s="16">
        <v>5.25</v>
      </c>
      <c r="E16" s="16">
        <v>25.3</v>
      </c>
      <c r="F16" s="14">
        <v>1</v>
      </c>
      <c r="G16" s="14"/>
      <c r="H16" s="65">
        <f t="shared" ref="H16:H18" si="0">E16*G16</f>
        <v>0</v>
      </c>
    </row>
    <row r="17" spans="1:8" s="7" customFormat="1" ht="30" customHeight="1" x14ac:dyDescent="0.3">
      <c r="A17" s="62" t="s">
        <v>544</v>
      </c>
      <c r="B17" s="19" t="s">
        <v>548</v>
      </c>
      <c r="C17" s="14">
        <v>58342</v>
      </c>
      <c r="D17" s="16">
        <v>4.25</v>
      </c>
      <c r="E17" s="16">
        <v>21.2</v>
      </c>
      <c r="F17" s="14">
        <v>1</v>
      </c>
      <c r="G17" s="14"/>
      <c r="H17" s="65">
        <f t="shared" si="0"/>
        <v>0</v>
      </c>
    </row>
    <row r="18" spans="1:8" s="7" customFormat="1" ht="30" customHeight="1" x14ac:dyDescent="0.3">
      <c r="A18" s="62" t="s">
        <v>545</v>
      </c>
      <c r="B18" s="19" t="s">
        <v>549</v>
      </c>
      <c r="C18" s="14">
        <v>58346</v>
      </c>
      <c r="D18" s="16">
        <v>5.25</v>
      </c>
      <c r="E18" s="16">
        <v>25.3</v>
      </c>
      <c r="F18" s="14">
        <v>1</v>
      </c>
      <c r="G18" s="14"/>
      <c r="H18" s="65">
        <f t="shared" si="0"/>
        <v>0</v>
      </c>
    </row>
  </sheetData>
  <mergeCells count="4">
    <mergeCell ref="A1:B6"/>
    <mergeCell ref="G10:G13"/>
    <mergeCell ref="H10:H13"/>
    <mergeCell ref="C8:F13"/>
  </mergeCells>
  <printOptions horizontalCentered="1"/>
  <pageMargins left="0.25" right="0.25" top="0.31" bottom="0.75" header="0.3" footer="0.3"/>
  <pageSetup orientation="landscape" r:id="rId1"/>
  <headerFooter>
    <oddFooter>&amp;C&amp;A - Christmas Catalog Purchase Order</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04635-5116-4ED9-8027-8C61393419C3}">
  <dimension ref="A1:H15"/>
  <sheetViews>
    <sheetView view="pageBreakPreview" zoomScale="112" zoomScaleNormal="100" zoomScaleSheetLayoutView="112" workbookViewId="0">
      <selection activeCell="C20" sqref="C20"/>
    </sheetView>
  </sheetViews>
  <sheetFormatPr defaultRowHeight="14.4" x14ac:dyDescent="0.3"/>
  <cols>
    <col min="1" max="1" width="16.77734375" customWidth="1"/>
    <col min="2" max="2" width="31" customWidth="1"/>
    <col min="3" max="3" width="15.77734375" style="1" customWidth="1"/>
    <col min="4" max="4" width="13.77734375" customWidth="1"/>
    <col min="5" max="5" width="11.77734375" customWidth="1"/>
    <col min="6" max="6" width="14.21875" customWidth="1"/>
    <col min="7" max="8" width="15.77734375" customWidth="1"/>
    <col min="9" max="9" width="9.44140625" bestFit="1" customWidth="1"/>
  </cols>
  <sheetData>
    <row r="1" spans="1:8" ht="20.100000000000001" customHeight="1" x14ac:dyDescent="0.45">
      <c r="A1" s="233" t="s">
        <v>556</v>
      </c>
      <c r="B1" s="234"/>
      <c r="H1" s="8" t="s">
        <v>10</v>
      </c>
    </row>
    <row r="2" spans="1:8" ht="20.100000000000001" customHeight="1" x14ac:dyDescent="0.3">
      <c r="A2" s="235"/>
      <c r="B2" s="236"/>
    </row>
    <row r="3" spans="1:8" ht="20.100000000000001" customHeight="1" x14ac:dyDescent="0.3">
      <c r="A3" s="235"/>
      <c r="B3" s="236"/>
      <c r="D3" s="11" t="s">
        <v>15</v>
      </c>
      <c r="E3" s="2"/>
      <c r="F3" s="2"/>
      <c r="G3" s="12" t="s">
        <v>11</v>
      </c>
      <c r="H3" s="2"/>
    </row>
    <row r="4" spans="1:8" ht="20.100000000000001" customHeight="1" x14ac:dyDescent="0.3">
      <c r="A4" s="235"/>
      <c r="B4" s="236"/>
      <c r="D4" s="11" t="s">
        <v>16</v>
      </c>
      <c r="E4" s="3"/>
      <c r="F4" s="3"/>
      <c r="G4" s="12" t="s">
        <v>12</v>
      </c>
      <c r="H4" s="3"/>
    </row>
    <row r="5" spans="1:8" ht="20.100000000000001" customHeight="1" x14ac:dyDescent="0.3">
      <c r="A5" s="235"/>
      <c r="B5" s="236"/>
      <c r="D5" s="11" t="s">
        <v>63</v>
      </c>
      <c r="E5" s="3"/>
      <c r="F5" s="3"/>
      <c r="G5" s="12" t="s">
        <v>13</v>
      </c>
      <c r="H5" s="3"/>
    </row>
    <row r="6" spans="1:8" ht="20.100000000000001" customHeight="1" thickBot="1" x14ac:dyDescent="0.35">
      <c r="A6" s="237"/>
      <c r="B6" s="238"/>
      <c r="D6" s="11" t="s">
        <v>17</v>
      </c>
      <c r="E6" s="3"/>
      <c r="F6" s="3"/>
      <c r="G6" s="12" t="s">
        <v>14</v>
      </c>
      <c r="H6" s="3"/>
    </row>
    <row r="8" spans="1:8" s="7" customFormat="1" ht="22.5" customHeight="1" x14ac:dyDescent="0.3">
      <c r="A8" s="73" t="s">
        <v>20</v>
      </c>
      <c r="B8" s="74"/>
      <c r="C8" s="75"/>
      <c r="D8" s="76"/>
      <c r="E8" s="77"/>
      <c r="F8" s="78"/>
      <c r="G8" s="89" t="s">
        <v>18</v>
      </c>
      <c r="H8" s="87" t="s">
        <v>19</v>
      </c>
    </row>
    <row r="9" spans="1:8" x14ac:dyDescent="0.3">
      <c r="A9" s="79" t="s">
        <v>507</v>
      </c>
      <c r="B9" s="67" t="s">
        <v>559</v>
      </c>
      <c r="C9" s="67"/>
      <c r="D9" s="68"/>
      <c r="E9" s="69"/>
      <c r="F9" s="80"/>
      <c r="G9" s="90"/>
      <c r="H9" s="88"/>
    </row>
    <row r="10" spans="1:8" ht="15" customHeight="1" x14ac:dyDescent="0.3">
      <c r="A10" s="79"/>
      <c r="B10" s="70" t="s">
        <v>558</v>
      </c>
      <c r="D10" s="69"/>
      <c r="E10" s="69"/>
      <c r="F10" s="80"/>
      <c r="G10" s="239">
        <f>SUM(G15:G15)</f>
        <v>0</v>
      </c>
      <c r="H10" s="300">
        <f>SUM(H15:H15)</f>
        <v>0</v>
      </c>
    </row>
    <row r="11" spans="1:8" ht="15" customHeight="1" x14ac:dyDescent="0.3">
      <c r="A11" s="81"/>
      <c r="B11" s="71"/>
      <c r="D11" s="69"/>
      <c r="E11" s="69"/>
      <c r="F11" s="80"/>
      <c r="G11" s="239"/>
      <c r="H11" s="300"/>
    </row>
    <row r="12" spans="1:8" ht="15" customHeight="1" x14ac:dyDescent="0.3">
      <c r="A12" s="79"/>
      <c r="D12" s="69"/>
      <c r="E12" s="69"/>
      <c r="F12" s="80"/>
      <c r="G12" s="239"/>
      <c r="H12" s="300"/>
    </row>
    <row r="13" spans="1:8" ht="15.75" customHeight="1" x14ac:dyDescent="0.3">
      <c r="A13" s="82"/>
      <c r="B13" s="83"/>
      <c r="C13" s="84"/>
      <c r="D13" s="85"/>
      <c r="E13" s="85"/>
      <c r="F13" s="86"/>
      <c r="G13" s="240"/>
      <c r="H13" s="301"/>
    </row>
    <row r="14" spans="1:8" s="9" customFormat="1" ht="24.75" customHeight="1" x14ac:dyDescent="0.3">
      <c r="A14" s="61" t="s">
        <v>59</v>
      </c>
      <c r="B14" s="61" t="s">
        <v>3</v>
      </c>
      <c r="C14" s="61" t="s">
        <v>60</v>
      </c>
      <c r="D14" s="61" t="s">
        <v>7</v>
      </c>
      <c r="E14" s="61" t="s">
        <v>61</v>
      </c>
      <c r="F14" s="61" t="s">
        <v>62</v>
      </c>
      <c r="G14" s="61" t="s">
        <v>8</v>
      </c>
      <c r="H14" s="61" t="s">
        <v>9</v>
      </c>
    </row>
    <row r="15" spans="1:8" s="7" customFormat="1" ht="30" customHeight="1" x14ac:dyDescent="0.3">
      <c r="A15" s="62">
        <v>9780578954530</v>
      </c>
      <c r="B15" s="19" t="s">
        <v>557</v>
      </c>
      <c r="C15" s="63"/>
      <c r="D15" s="16">
        <v>24.99</v>
      </c>
      <c r="E15" s="16">
        <v>19.989999999999998</v>
      </c>
      <c r="F15" s="64"/>
      <c r="G15" s="14"/>
      <c r="H15" s="65">
        <f>F15*G15</f>
        <v>0</v>
      </c>
    </row>
  </sheetData>
  <mergeCells count="3">
    <mergeCell ref="A1:B6"/>
    <mergeCell ref="G10:G13"/>
    <mergeCell ref="H10:H13"/>
  </mergeCells>
  <printOptions horizontalCentered="1"/>
  <pageMargins left="0.25" right="0.25" top="0.31" bottom="0.75" header="0.3" footer="0.3"/>
  <pageSetup scale="99" orientation="landscape" r:id="rId1"/>
  <headerFooter>
    <oddFooter>&amp;C&amp;A - Christmas Catalog Purchase Order</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A15BA-48FE-4866-A409-ABE171425785}">
  <dimension ref="A1:H27"/>
  <sheetViews>
    <sheetView view="pageBreakPreview" topLeftCell="A3" zoomScale="112" zoomScaleNormal="100" zoomScaleSheetLayoutView="112" workbookViewId="0">
      <selection activeCell="C20" sqref="C20"/>
    </sheetView>
  </sheetViews>
  <sheetFormatPr defaultRowHeight="14.4" x14ac:dyDescent="0.3"/>
  <cols>
    <col min="1" max="1" width="16.77734375" customWidth="1"/>
    <col min="2" max="2" width="27.21875" bestFit="1" customWidth="1"/>
    <col min="3" max="3" width="15.77734375" style="1" customWidth="1"/>
    <col min="4" max="4" width="13.77734375" customWidth="1"/>
    <col min="5" max="5" width="11.77734375" customWidth="1"/>
    <col min="6" max="6" width="13.77734375" customWidth="1"/>
    <col min="7" max="8" width="15.77734375" customWidth="1"/>
    <col min="9" max="9" width="9.44140625" bestFit="1" customWidth="1"/>
  </cols>
  <sheetData>
    <row r="1" spans="1:8" ht="20.100000000000001" customHeight="1" x14ac:dyDescent="0.45">
      <c r="A1" s="233" t="s">
        <v>68</v>
      </c>
      <c r="B1" s="234"/>
      <c r="H1" s="8" t="s">
        <v>10</v>
      </c>
    </row>
    <row r="2" spans="1:8" ht="20.100000000000001" customHeight="1" x14ac:dyDescent="0.3">
      <c r="A2" s="235"/>
      <c r="B2" s="236"/>
    </row>
    <row r="3" spans="1:8" ht="20.100000000000001" customHeight="1" x14ac:dyDescent="0.3">
      <c r="A3" s="235"/>
      <c r="B3" s="236"/>
      <c r="D3" s="11" t="s">
        <v>15</v>
      </c>
      <c r="E3" s="2"/>
      <c r="F3" s="2"/>
      <c r="G3" s="12" t="s">
        <v>11</v>
      </c>
      <c r="H3" s="2"/>
    </row>
    <row r="4" spans="1:8" ht="20.100000000000001" customHeight="1" x14ac:dyDescent="0.3">
      <c r="A4" s="235"/>
      <c r="B4" s="236"/>
      <c r="D4" s="11" t="s">
        <v>16</v>
      </c>
      <c r="E4" s="3"/>
      <c r="F4" s="3"/>
      <c r="G4" s="12" t="s">
        <v>12</v>
      </c>
      <c r="H4" s="3"/>
    </row>
    <row r="5" spans="1:8" ht="20.100000000000001" customHeight="1" x14ac:dyDescent="0.3">
      <c r="A5" s="235"/>
      <c r="B5" s="236"/>
      <c r="D5" s="11" t="s">
        <v>63</v>
      </c>
      <c r="E5" s="3"/>
      <c r="F5" s="3"/>
      <c r="G5" s="12" t="s">
        <v>13</v>
      </c>
      <c r="H5" s="3"/>
    </row>
    <row r="6" spans="1:8" ht="20.100000000000001" customHeight="1" thickBot="1" x14ac:dyDescent="0.35">
      <c r="A6" s="237"/>
      <c r="B6" s="238"/>
      <c r="D6" s="11" t="s">
        <v>17</v>
      </c>
      <c r="E6" s="3"/>
      <c r="F6" s="3"/>
      <c r="G6" s="12" t="s">
        <v>14</v>
      </c>
      <c r="H6" s="3"/>
    </row>
    <row r="8" spans="1:8" s="7" customFormat="1" ht="22.5" customHeight="1" x14ac:dyDescent="0.3">
      <c r="A8" s="73" t="s">
        <v>20</v>
      </c>
      <c r="B8" s="74"/>
      <c r="C8" s="109"/>
      <c r="D8" s="73" t="s">
        <v>74</v>
      </c>
      <c r="E8" s="77"/>
      <c r="F8" s="78"/>
      <c r="G8" s="89" t="s">
        <v>18</v>
      </c>
      <c r="H8" s="89" t="s">
        <v>19</v>
      </c>
    </row>
    <row r="9" spans="1:8" x14ac:dyDescent="0.3">
      <c r="A9" s="147" t="s">
        <v>50</v>
      </c>
      <c r="B9" s="7" t="s">
        <v>96</v>
      </c>
      <c r="C9" s="148"/>
      <c r="D9" s="153" t="s">
        <v>69</v>
      </c>
      <c r="E9" s="7"/>
      <c r="F9" s="154"/>
      <c r="G9" s="90"/>
      <c r="H9" s="90"/>
    </row>
    <row r="10" spans="1:8" ht="30.75" customHeight="1" x14ac:dyDescent="0.3">
      <c r="A10" s="147" t="s">
        <v>52</v>
      </c>
      <c r="B10" s="243" t="s">
        <v>94</v>
      </c>
      <c r="C10" s="244"/>
      <c r="D10" s="245" t="s">
        <v>95</v>
      </c>
      <c r="E10" s="246"/>
      <c r="F10" s="247"/>
      <c r="G10" s="239">
        <f>SUM(G15:G27)</f>
        <v>0</v>
      </c>
      <c r="H10" s="241">
        <f>SUM(H15:H27)</f>
        <v>0</v>
      </c>
    </row>
    <row r="11" spans="1:8" ht="15" customHeight="1" x14ac:dyDescent="0.3">
      <c r="A11" s="147" t="s">
        <v>56</v>
      </c>
      <c r="B11" s="149">
        <v>100</v>
      </c>
      <c r="C11" s="148"/>
      <c r="D11" s="153" t="s">
        <v>71</v>
      </c>
      <c r="E11" s="7"/>
      <c r="F11" s="154"/>
      <c r="G11" s="239"/>
      <c r="H11" s="241"/>
    </row>
    <row r="12" spans="1:8" ht="15" customHeight="1" x14ac:dyDescent="0.3">
      <c r="A12" s="147" t="s">
        <v>54</v>
      </c>
      <c r="B12" s="7" t="s">
        <v>70</v>
      </c>
      <c r="C12" s="148"/>
      <c r="D12" s="153" t="s">
        <v>73</v>
      </c>
      <c r="E12" s="7"/>
      <c r="F12" s="154"/>
      <c r="G12" s="239"/>
      <c r="H12" s="241"/>
    </row>
    <row r="13" spans="1:8" ht="15.75" customHeight="1" x14ac:dyDescent="0.3">
      <c r="A13" s="150" t="s">
        <v>58</v>
      </c>
      <c r="B13" s="151" t="s">
        <v>72</v>
      </c>
      <c r="C13" s="152"/>
      <c r="D13" s="108"/>
      <c r="E13" s="151"/>
      <c r="F13" s="155"/>
      <c r="G13" s="240"/>
      <c r="H13" s="242"/>
    </row>
    <row r="14" spans="1:8" s="9" customFormat="1" ht="24.75" customHeight="1" x14ac:dyDescent="0.3">
      <c r="A14" s="61" t="s">
        <v>59</v>
      </c>
      <c r="B14" s="61" t="s">
        <v>3</v>
      </c>
      <c r="C14" s="61" t="s">
        <v>60</v>
      </c>
      <c r="D14" s="61" t="s">
        <v>7</v>
      </c>
      <c r="E14" s="61" t="s">
        <v>61</v>
      </c>
      <c r="F14" s="61" t="s">
        <v>62</v>
      </c>
      <c r="G14" s="61" t="s">
        <v>8</v>
      </c>
      <c r="H14" s="61" t="s">
        <v>9</v>
      </c>
    </row>
    <row r="15" spans="1:8" s="7" customFormat="1" ht="30" customHeight="1" x14ac:dyDescent="0.3">
      <c r="A15" s="62">
        <v>9781087750996</v>
      </c>
      <c r="B15" s="19" t="s">
        <v>77</v>
      </c>
      <c r="C15" s="14" t="s">
        <v>78</v>
      </c>
      <c r="D15" s="16">
        <v>24.99</v>
      </c>
      <c r="E15" s="16">
        <v>17.489999999999998</v>
      </c>
      <c r="F15" s="107"/>
      <c r="G15" s="14"/>
      <c r="H15" s="65">
        <f>G15*D15*(1-F15)</f>
        <v>0</v>
      </c>
    </row>
    <row r="16" spans="1:8" ht="30" customHeight="1" x14ac:dyDescent="0.3">
      <c r="A16" s="62">
        <v>9781430082613</v>
      </c>
      <c r="B16" s="19" t="s">
        <v>80</v>
      </c>
      <c r="C16" s="14"/>
      <c r="D16" s="16">
        <v>44.99</v>
      </c>
      <c r="E16" s="16">
        <v>31.49</v>
      </c>
      <c r="F16" s="107"/>
      <c r="G16" s="14"/>
      <c r="H16" s="65">
        <f>G16*D16*(1-F16)</f>
        <v>0</v>
      </c>
    </row>
    <row r="17" spans="1:8" ht="30" customHeight="1" x14ac:dyDescent="0.3">
      <c r="A17" s="62">
        <v>9781430082637</v>
      </c>
      <c r="B17" s="19" t="s">
        <v>79</v>
      </c>
      <c r="C17" s="14"/>
      <c r="D17" s="16">
        <v>44.99</v>
      </c>
      <c r="E17" s="16">
        <v>31.49</v>
      </c>
      <c r="F17" s="107"/>
      <c r="G17" s="14"/>
      <c r="H17" s="65">
        <f>G17*D17*(1-F17)</f>
        <v>0</v>
      </c>
    </row>
    <row r="18" spans="1:8" ht="30" customHeight="1" x14ac:dyDescent="0.3">
      <c r="A18" s="62">
        <v>9781430083078</v>
      </c>
      <c r="B18" s="19" t="s">
        <v>85</v>
      </c>
      <c r="C18" s="14" t="s">
        <v>86</v>
      </c>
      <c r="D18" s="16">
        <v>17.989999999999998</v>
      </c>
      <c r="E18" s="16">
        <v>12.59</v>
      </c>
      <c r="F18" s="107"/>
      <c r="G18" s="14"/>
      <c r="H18" s="65">
        <f t="shared" ref="H18:H27" si="0">G18*D18*(1-F18)</f>
        <v>0</v>
      </c>
    </row>
    <row r="19" spans="1:8" ht="30" customHeight="1" x14ac:dyDescent="0.3">
      <c r="A19" s="62">
        <v>9781430083078</v>
      </c>
      <c r="B19" s="19" t="s">
        <v>85</v>
      </c>
      <c r="C19" s="14" t="s">
        <v>86</v>
      </c>
      <c r="D19" s="16">
        <v>17.989999999999998</v>
      </c>
      <c r="E19" s="16">
        <v>12.59</v>
      </c>
      <c r="F19" s="107"/>
      <c r="G19" s="14"/>
      <c r="H19" s="65">
        <f t="shared" si="0"/>
        <v>0</v>
      </c>
    </row>
    <row r="20" spans="1:8" ht="30" customHeight="1" x14ac:dyDescent="0.3">
      <c r="A20" s="62">
        <v>9781087784434</v>
      </c>
      <c r="B20" s="19" t="s">
        <v>83</v>
      </c>
      <c r="C20" s="14" t="s">
        <v>84</v>
      </c>
      <c r="D20" s="16">
        <v>9.99</v>
      </c>
      <c r="E20" s="16">
        <v>6.99</v>
      </c>
      <c r="F20" s="107"/>
      <c r="G20" s="14"/>
      <c r="H20" s="65">
        <f t="shared" si="0"/>
        <v>0</v>
      </c>
    </row>
    <row r="21" spans="1:8" ht="30" customHeight="1" x14ac:dyDescent="0.3">
      <c r="A21" s="62">
        <v>9781087778198</v>
      </c>
      <c r="B21" s="19" t="s">
        <v>87</v>
      </c>
      <c r="C21" s="14" t="s">
        <v>88</v>
      </c>
      <c r="D21" s="16">
        <v>17.989999999999998</v>
      </c>
      <c r="E21" s="16">
        <v>12.59</v>
      </c>
      <c r="F21" s="107"/>
      <c r="G21" s="14"/>
      <c r="H21" s="65">
        <f t="shared" si="0"/>
        <v>0</v>
      </c>
    </row>
    <row r="22" spans="1:8" ht="30" customHeight="1" x14ac:dyDescent="0.3">
      <c r="A22" s="62">
        <v>9781430082750</v>
      </c>
      <c r="B22" s="19" t="s">
        <v>81</v>
      </c>
      <c r="C22" s="14"/>
      <c r="D22" s="16">
        <v>29.99</v>
      </c>
      <c r="E22" s="16">
        <v>20.99</v>
      </c>
      <c r="F22" s="107"/>
      <c r="G22" s="14"/>
      <c r="H22" s="65">
        <f t="shared" si="0"/>
        <v>0</v>
      </c>
    </row>
    <row r="23" spans="1:8" ht="30" customHeight="1" x14ac:dyDescent="0.3">
      <c r="A23" s="62">
        <v>9781430082767</v>
      </c>
      <c r="B23" s="19" t="s">
        <v>82</v>
      </c>
      <c r="C23" s="14"/>
      <c r="D23" s="16">
        <v>29.99</v>
      </c>
      <c r="E23" s="16">
        <v>20.99</v>
      </c>
      <c r="F23" s="107"/>
      <c r="G23" s="14"/>
      <c r="H23" s="65">
        <f t="shared" si="0"/>
        <v>0</v>
      </c>
    </row>
    <row r="24" spans="1:8" ht="30" customHeight="1" x14ac:dyDescent="0.3">
      <c r="A24" s="62">
        <v>9781430091936</v>
      </c>
      <c r="B24" s="19" t="s">
        <v>75</v>
      </c>
      <c r="C24" s="14" t="s">
        <v>76</v>
      </c>
      <c r="D24" s="16">
        <v>12.99</v>
      </c>
      <c r="E24" s="16">
        <v>9.09</v>
      </c>
      <c r="F24" s="107"/>
      <c r="G24" s="14"/>
      <c r="H24" s="65">
        <f t="shared" si="0"/>
        <v>0</v>
      </c>
    </row>
    <row r="25" spans="1:8" ht="30" customHeight="1" x14ac:dyDescent="0.3">
      <c r="A25" s="62">
        <v>9781087783710</v>
      </c>
      <c r="B25" s="19" t="s">
        <v>89</v>
      </c>
      <c r="C25" s="14" t="s">
        <v>90</v>
      </c>
      <c r="D25" s="16">
        <v>22.99</v>
      </c>
      <c r="E25" s="16">
        <v>16.09</v>
      </c>
      <c r="F25" s="107"/>
      <c r="G25" s="14"/>
      <c r="H25" s="65">
        <f t="shared" si="0"/>
        <v>0</v>
      </c>
    </row>
    <row r="26" spans="1:8" ht="30" customHeight="1" x14ac:dyDescent="0.3">
      <c r="A26" s="62">
        <v>9781087748702</v>
      </c>
      <c r="B26" s="19" t="s">
        <v>91</v>
      </c>
      <c r="C26" s="14" t="s">
        <v>92</v>
      </c>
      <c r="D26" s="16">
        <v>16.989999999999998</v>
      </c>
      <c r="E26" s="16">
        <v>11.89</v>
      </c>
      <c r="F26" s="107"/>
      <c r="G26" s="14"/>
      <c r="H26" s="65">
        <f t="shared" si="0"/>
        <v>0</v>
      </c>
    </row>
    <row r="27" spans="1:8" ht="30" customHeight="1" x14ac:dyDescent="0.3">
      <c r="A27" s="62">
        <v>9781087787497</v>
      </c>
      <c r="B27" s="19" t="s">
        <v>93</v>
      </c>
      <c r="C27" s="14" t="s">
        <v>92</v>
      </c>
      <c r="D27" s="16">
        <v>16.989999999999998</v>
      </c>
      <c r="E27" s="16">
        <v>11.89</v>
      </c>
      <c r="F27" s="107"/>
      <c r="G27" s="14"/>
      <c r="H27" s="65">
        <f t="shared" si="0"/>
        <v>0</v>
      </c>
    </row>
  </sheetData>
  <sortState xmlns:xlrd2="http://schemas.microsoft.com/office/spreadsheetml/2017/richdata2" ref="A15:E27">
    <sortCondition ref="B15:B27"/>
  </sortState>
  <mergeCells count="5">
    <mergeCell ref="A1:B6"/>
    <mergeCell ref="G10:G13"/>
    <mergeCell ref="H10:H13"/>
    <mergeCell ref="B10:C10"/>
    <mergeCell ref="D10:F10"/>
  </mergeCells>
  <printOptions horizontalCentered="1"/>
  <pageMargins left="0.25" right="0.25" top="0.31" bottom="0.75" header="0.3" footer="0.3"/>
  <pageSetup orientation="landscape" r:id="rId1"/>
  <headerFooter>
    <oddFooter>&amp;C&amp;A - Christmas Catalog Purchase Order</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C778C-DCE2-448A-AE5C-9A96DC074731}">
  <dimension ref="A1:H19"/>
  <sheetViews>
    <sheetView view="pageBreakPreview" zoomScale="112" zoomScaleNormal="100" zoomScaleSheetLayoutView="112" workbookViewId="0">
      <selection activeCell="C20" sqref="C20"/>
    </sheetView>
  </sheetViews>
  <sheetFormatPr defaultRowHeight="14.4" x14ac:dyDescent="0.3"/>
  <cols>
    <col min="1" max="1" width="16.77734375" customWidth="1"/>
    <col min="2" max="2" width="31" customWidth="1"/>
    <col min="3" max="3" width="15.77734375" style="1" customWidth="1"/>
    <col min="4" max="4" width="13.77734375" customWidth="1"/>
    <col min="5" max="5" width="11.77734375" customWidth="1"/>
    <col min="6" max="6" width="14.21875" customWidth="1"/>
    <col min="7" max="8" width="15.77734375" customWidth="1"/>
    <col min="9" max="9" width="9.44140625" bestFit="1" customWidth="1"/>
  </cols>
  <sheetData>
    <row r="1" spans="1:8" ht="20.100000000000001" customHeight="1" x14ac:dyDescent="0.45">
      <c r="A1" s="233" t="s">
        <v>560</v>
      </c>
      <c r="B1" s="234"/>
      <c r="H1" s="8" t="s">
        <v>10</v>
      </c>
    </row>
    <row r="2" spans="1:8" ht="20.100000000000001" customHeight="1" x14ac:dyDescent="0.3">
      <c r="A2" s="235"/>
      <c r="B2" s="236"/>
    </row>
    <row r="3" spans="1:8" ht="20.100000000000001" customHeight="1" x14ac:dyDescent="0.3">
      <c r="A3" s="235"/>
      <c r="B3" s="236"/>
      <c r="D3" s="11" t="s">
        <v>15</v>
      </c>
      <c r="E3" s="2"/>
      <c r="F3" s="2"/>
      <c r="G3" s="12" t="s">
        <v>11</v>
      </c>
      <c r="H3" s="2"/>
    </row>
    <row r="4" spans="1:8" ht="20.100000000000001" customHeight="1" x14ac:dyDescent="0.3">
      <c r="A4" s="235"/>
      <c r="B4" s="236"/>
      <c r="D4" s="11" t="s">
        <v>16</v>
      </c>
      <c r="E4" s="3"/>
      <c r="F4" s="3"/>
      <c r="G4" s="12" t="s">
        <v>12</v>
      </c>
      <c r="H4" s="3"/>
    </row>
    <row r="5" spans="1:8" ht="20.100000000000001" customHeight="1" x14ac:dyDescent="0.3">
      <c r="A5" s="235"/>
      <c r="B5" s="236"/>
      <c r="D5" s="11" t="s">
        <v>63</v>
      </c>
      <c r="E5" s="3"/>
      <c r="F5" s="3"/>
      <c r="G5" s="12" t="s">
        <v>13</v>
      </c>
      <c r="H5" s="3"/>
    </row>
    <row r="6" spans="1:8" ht="20.100000000000001" customHeight="1" thickBot="1" x14ac:dyDescent="0.35">
      <c r="A6" s="237"/>
      <c r="B6" s="238"/>
      <c r="D6" s="11" t="s">
        <v>17</v>
      </c>
      <c r="E6" s="3"/>
      <c r="F6" s="3"/>
      <c r="G6" s="12" t="s">
        <v>14</v>
      </c>
      <c r="H6" s="3"/>
    </row>
    <row r="8" spans="1:8" s="7" customFormat="1" ht="22.5" customHeight="1" x14ac:dyDescent="0.3">
      <c r="A8" s="73" t="s">
        <v>20</v>
      </c>
      <c r="B8" s="74"/>
      <c r="C8" s="75"/>
      <c r="D8" s="76"/>
      <c r="E8" s="77"/>
      <c r="F8" s="78"/>
      <c r="G8" s="89" t="s">
        <v>18</v>
      </c>
      <c r="H8" s="89" t="s">
        <v>19</v>
      </c>
    </row>
    <row r="9" spans="1:8" x14ac:dyDescent="0.3">
      <c r="A9" s="79" t="s">
        <v>50</v>
      </c>
      <c r="B9" s="67">
        <v>0.45</v>
      </c>
      <c r="C9" s="67"/>
      <c r="D9" s="68"/>
      <c r="E9" s="69"/>
      <c r="F9" s="80"/>
      <c r="G9" s="90"/>
      <c r="H9" s="90"/>
    </row>
    <row r="10" spans="1:8" ht="15" customHeight="1" x14ac:dyDescent="0.3">
      <c r="A10" s="79" t="s">
        <v>241</v>
      </c>
      <c r="B10" s="70" t="s">
        <v>561</v>
      </c>
      <c r="D10" s="69"/>
      <c r="E10" s="69"/>
      <c r="F10" s="80"/>
      <c r="G10" s="239">
        <f>SUM(G15:G19)</f>
        <v>0</v>
      </c>
      <c r="H10" s="241">
        <f>SUM(H15:H19)</f>
        <v>0</v>
      </c>
    </row>
    <row r="11" spans="1:8" ht="15" customHeight="1" x14ac:dyDescent="0.3">
      <c r="A11" s="79" t="s">
        <v>54</v>
      </c>
      <c r="B11" s="71" t="s">
        <v>243</v>
      </c>
      <c r="D11" s="69"/>
      <c r="E11" s="69"/>
      <c r="F11" s="80"/>
      <c r="G11" s="239"/>
      <c r="H11" s="241"/>
    </row>
    <row r="12" spans="1:8" ht="15" customHeight="1" x14ac:dyDescent="0.3">
      <c r="A12" s="79" t="s">
        <v>56</v>
      </c>
      <c r="B12" t="s">
        <v>57</v>
      </c>
      <c r="D12" s="69"/>
      <c r="E12" s="69"/>
      <c r="F12" s="80"/>
      <c r="G12" s="239"/>
      <c r="H12" s="241"/>
    </row>
    <row r="13" spans="1:8" ht="15.75" customHeight="1" x14ac:dyDescent="0.3">
      <c r="A13" s="82" t="s">
        <v>58</v>
      </c>
      <c r="B13" s="83" t="s">
        <v>57</v>
      </c>
      <c r="C13" s="84"/>
      <c r="D13" s="85"/>
      <c r="E13" s="85"/>
      <c r="F13" s="86"/>
      <c r="G13" s="240"/>
      <c r="H13" s="242"/>
    </row>
    <row r="14" spans="1:8" s="9" customFormat="1" ht="24.75" customHeight="1" x14ac:dyDescent="0.3">
      <c r="A14" s="61" t="s">
        <v>59</v>
      </c>
      <c r="B14" s="61" t="s">
        <v>3</v>
      </c>
      <c r="C14" s="61" t="s">
        <v>60</v>
      </c>
      <c r="D14" s="61" t="s">
        <v>7</v>
      </c>
      <c r="E14" s="61" t="s">
        <v>61</v>
      </c>
      <c r="F14" s="61" t="s">
        <v>62</v>
      </c>
      <c r="G14" s="61" t="s">
        <v>8</v>
      </c>
      <c r="H14" s="61" t="s">
        <v>9</v>
      </c>
    </row>
    <row r="15" spans="1:8" s="7" customFormat="1" ht="30" customHeight="1" x14ac:dyDescent="0.3">
      <c r="A15" s="62">
        <v>9781784988128</v>
      </c>
      <c r="B15" s="19" t="s">
        <v>562</v>
      </c>
      <c r="C15" s="63" t="s">
        <v>563</v>
      </c>
      <c r="D15" s="16">
        <v>22.99</v>
      </c>
      <c r="E15" s="16">
        <v>19.97</v>
      </c>
      <c r="F15" s="91">
        <v>0.45</v>
      </c>
      <c r="G15" s="14"/>
      <c r="H15" s="65">
        <f>G15*D15*(1-F15)</f>
        <v>0</v>
      </c>
    </row>
    <row r="16" spans="1:8" ht="30" customHeight="1" x14ac:dyDescent="0.3">
      <c r="A16" s="62">
        <v>9781784988999</v>
      </c>
      <c r="B16" s="19" t="s">
        <v>564</v>
      </c>
      <c r="C16" s="63" t="s">
        <v>563</v>
      </c>
      <c r="D16" s="16">
        <v>7.99</v>
      </c>
      <c r="E16" s="16"/>
      <c r="F16" s="91">
        <v>0.45</v>
      </c>
      <c r="G16" s="14"/>
      <c r="H16" s="65">
        <f t="shared" ref="H16:H18" si="0">G16*D16*(1-F16)</f>
        <v>0</v>
      </c>
    </row>
    <row r="17" spans="1:8" ht="30" customHeight="1" x14ac:dyDescent="0.3">
      <c r="A17" s="62">
        <v>9781784989002</v>
      </c>
      <c r="B17" s="19" t="s">
        <v>565</v>
      </c>
      <c r="C17" s="63" t="s">
        <v>563</v>
      </c>
      <c r="D17" s="16">
        <v>7.99</v>
      </c>
      <c r="E17" s="16"/>
      <c r="F17" s="91">
        <v>0.45</v>
      </c>
      <c r="G17" s="14"/>
      <c r="H17" s="65">
        <f t="shared" si="0"/>
        <v>0</v>
      </c>
    </row>
    <row r="18" spans="1:8" ht="30" customHeight="1" x14ac:dyDescent="0.3">
      <c r="A18" s="62">
        <v>9781784989019</v>
      </c>
      <c r="B18" s="19" t="s">
        <v>566</v>
      </c>
      <c r="C18" s="63" t="s">
        <v>563</v>
      </c>
      <c r="D18" s="16">
        <v>9.99</v>
      </c>
      <c r="E18" s="16"/>
      <c r="F18" s="91">
        <v>0.45</v>
      </c>
      <c r="G18" s="14"/>
      <c r="H18" s="65">
        <f t="shared" si="0"/>
        <v>0</v>
      </c>
    </row>
    <row r="19" spans="1:8" ht="30" customHeight="1" x14ac:dyDescent="0.3">
      <c r="A19" s="62">
        <v>9781784988968</v>
      </c>
      <c r="B19" s="19" t="s">
        <v>567</v>
      </c>
      <c r="C19" s="63" t="s">
        <v>568</v>
      </c>
      <c r="D19" s="16">
        <v>11.99</v>
      </c>
      <c r="E19" s="16"/>
      <c r="F19" s="91">
        <v>0.45</v>
      </c>
      <c r="G19" s="14"/>
      <c r="H19" s="65">
        <f>G19*D19*(1-F19)</f>
        <v>0</v>
      </c>
    </row>
  </sheetData>
  <mergeCells count="3">
    <mergeCell ref="A1:B6"/>
    <mergeCell ref="G10:G13"/>
    <mergeCell ref="H10:H13"/>
  </mergeCells>
  <printOptions horizontalCentered="1"/>
  <pageMargins left="0.25" right="0.25" top="0.31" bottom="0.75" header="0.3" footer="0.3"/>
  <pageSetup scale="99" orientation="landscape" r:id="rId1"/>
  <headerFooter>
    <oddFooter>&amp;C&amp;A - Christmas Catalog Purchase Order</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D84AB-FF5D-455B-8810-289625868534}">
  <dimension ref="A1:H15"/>
  <sheetViews>
    <sheetView view="pageBreakPreview" zoomScale="112" zoomScaleNormal="100" zoomScaleSheetLayoutView="112" workbookViewId="0">
      <selection activeCell="C20" sqref="C20"/>
    </sheetView>
  </sheetViews>
  <sheetFormatPr defaultRowHeight="14.4" x14ac:dyDescent="0.3"/>
  <cols>
    <col min="1" max="1" width="16.77734375" customWidth="1"/>
    <col min="2" max="2" width="31" customWidth="1"/>
    <col min="3" max="3" width="15.77734375" style="1" customWidth="1"/>
    <col min="4" max="4" width="13.77734375" customWidth="1"/>
    <col min="5" max="5" width="11.77734375" customWidth="1"/>
    <col min="6" max="6" width="14.21875" customWidth="1"/>
    <col min="7" max="8" width="15.77734375" customWidth="1"/>
    <col min="9" max="9" width="9.44140625" bestFit="1" customWidth="1"/>
  </cols>
  <sheetData>
    <row r="1" spans="1:8" ht="20.100000000000001" customHeight="1" x14ac:dyDescent="0.45">
      <c r="A1" s="233" t="s">
        <v>570</v>
      </c>
      <c r="B1" s="234"/>
      <c r="H1" s="8" t="s">
        <v>10</v>
      </c>
    </row>
    <row r="2" spans="1:8" ht="20.100000000000001" customHeight="1" x14ac:dyDescent="0.3">
      <c r="A2" s="235"/>
      <c r="B2" s="236"/>
    </row>
    <row r="3" spans="1:8" ht="20.100000000000001" customHeight="1" x14ac:dyDescent="0.3">
      <c r="A3" s="235"/>
      <c r="B3" s="236"/>
      <c r="D3" s="11" t="s">
        <v>15</v>
      </c>
      <c r="E3" s="2"/>
      <c r="F3" s="2"/>
      <c r="G3" s="12" t="s">
        <v>11</v>
      </c>
      <c r="H3" s="2"/>
    </row>
    <row r="4" spans="1:8" ht="20.100000000000001" customHeight="1" x14ac:dyDescent="0.3">
      <c r="A4" s="235"/>
      <c r="B4" s="236"/>
      <c r="D4" s="11" t="s">
        <v>16</v>
      </c>
      <c r="E4" s="3"/>
      <c r="F4" s="3"/>
      <c r="G4" s="12" t="s">
        <v>12</v>
      </c>
      <c r="H4" s="3"/>
    </row>
    <row r="5" spans="1:8" ht="20.100000000000001" customHeight="1" x14ac:dyDescent="0.3">
      <c r="A5" s="235"/>
      <c r="B5" s="236"/>
      <c r="D5" s="11" t="s">
        <v>63</v>
      </c>
      <c r="E5" s="3"/>
      <c r="F5" s="3"/>
      <c r="G5" s="12" t="s">
        <v>13</v>
      </c>
      <c r="H5" s="3"/>
    </row>
    <row r="6" spans="1:8" ht="20.100000000000001" customHeight="1" thickBot="1" x14ac:dyDescent="0.35">
      <c r="A6" s="237"/>
      <c r="B6" s="238"/>
      <c r="D6" s="11" t="s">
        <v>17</v>
      </c>
      <c r="E6" s="3"/>
      <c r="F6" s="3"/>
      <c r="G6" s="12" t="s">
        <v>14</v>
      </c>
      <c r="H6" s="3"/>
    </row>
    <row r="8" spans="1:8" s="7" customFormat="1" ht="22.5" customHeight="1" x14ac:dyDescent="0.3">
      <c r="A8" s="73" t="s">
        <v>20</v>
      </c>
      <c r="B8" s="74"/>
      <c r="C8" s="75"/>
      <c r="D8" s="76"/>
      <c r="E8" s="77"/>
      <c r="F8" s="78"/>
      <c r="G8" s="89" t="s">
        <v>18</v>
      </c>
      <c r="H8" s="89" t="s">
        <v>19</v>
      </c>
    </row>
    <row r="9" spans="1:8" x14ac:dyDescent="0.3">
      <c r="A9" s="79" t="s">
        <v>507</v>
      </c>
      <c r="B9" s="67">
        <v>0.5</v>
      </c>
      <c r="C9" s="67"/>
      <c r="D9" s="68"/>
      <c r="E9" s="69"/>
      <c r="F9" s="80"/>
      <c r="G9" s="90"/>
      <c r="H9" s="90"/>
    </row>
    <row r="10" spans="1:8" ht="15" customHeight="1" x14ac:dyDescent="0.3">
      <c r="A10" s="79" t="s">
        <v>56</v>
      </c>
      <c r="B10" s="70" t="s">
        <v>571</v>
      </c>
      <c r="D10" s="69"/>
      <c r="E10" s="69"/>
      <c r="F10" s="80"/>
      <c r="G10" s="239">
        <f>SUM(G15:G15)</f>
        <v>0</v>
      </c>
      <c r="H10" s="241">
        <f>SUM(H15:H15)</f>
        <v>0</v>
      </c>
    </row>
    <row r="11" spans="1:8" ht="15" customHeight="1" x14ac:dyDescent="0.3">
      <c r="A11" s="81"/>
      <c r="B11" s="71"/>
      <c r="D11" s="69"/>
      <c r="E11" s="69"/>
      <c r="F11" s="80"/>
      <c r="G11" s="239"/>
      <c r="H11" s="241"/>
    </row>
    <row r="12" spans="1:8" ht="15" customHeight="1" x14ac:dyDescent="0.3">
      <c r="A12" s="79"/>
      <c r="D12" s="69"/>
      <c r="E12" s="69"/>
      <c r="F12" s="80"/>
      <c r="G12" s="239"/>
      <c r="H12" s="241"/>
    </row>
    <row r="13" spans="1:8" ht="15.75" customHeight="1" x14ac:dyDescent="0.3">
      <c r="A13" s="82"/>
      <c r="B13" s="83"/>
      <c r="C13" s="84"/>
      <c r="D13" s="85"/>
      <c r="E13" s="85"/>
      <c r="F13" s="86"/>
      <c r="G13" s="240"/>
      <c r="H13" s="242"/>
    </row>
    <row r="14" spans="1:8" s="9" customFormat="1" ht="24.75" customHeight="1" x14ac:dyDescent="0.3">
      <c r="A14" s="61" t="s">
        <v>59</v>
      </c>
      <c r="B14" s="61" t="s">
        <v>3</v>
      </c>
      <c r="C14" s="61" t="s">
        <v>60</v>
      </c>
      <c r="D14" s="61" t="s">
        <v>7</v>
      </c>
      <c r="E14" s="61" t="s">
        <v>61</v>
      </c>
      <c r="F14" s="61" t="s">
        <v>62</v>
      </c>
      <c r="G14" s="61" t="s">
        <v>8</v>
      </c>
      <c r="H14" s="61" t="s">
        <v>9</v>
      </c>
    </row>
    <row r="15" spans="1:8" s="7" customFormat="1" ht="30" customHeight="1" x14ac:dyDescent="0.3">
      <c r="A15" s="62">
        <v>195893970889</v>
      </c>
      <c r="B15" s="19" t="s">
        <v>569</v>
      </c>
      <c r="C15" s="63"/>
      <c r="D15" s="16">
        <v>38</v>
      </c>
      <c r="E15" s="16">
        <v>33</v>
      </c>
      <c r="F15" s="91">
        <v>0.5</v>
      </c>
      <c r="G15" s="14"/>
      <c r="H15" s="65">
        <f>G15*D15*(1-F15)</f>
        <v>0</v>
      </c>
    </row>
  </sheetData>
  <mergeCells count="3">
    <mergeCell ref="A1:B6"/>
    <mergeCell ref="G10:G13"/>
    <mergeCell ref="H10:H13"/>
  </mergeCells>
  <printOptions horizontalCentered="1"/>
  <pageMargins left="0.25" right="0.25" top="0.31" bottom="0.75" header="0.3" footer="0.3"/>
  <pageSetup scale="99" orientation="landscape" r:id="rId1"/>
  <headerFooter>
    <oddFooter>&amp;C&amp;A - Christmas Catalog Purchase Order</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26478-D6F8-40D7-AE18-FD8DAA464A57}">
  <sheetPr>
    <pageSetUpPr fitToPage="1"/>
  </sheetPr>
  <dimension ref="A1:L33"/>
  <sheetViews>
    <sheetView tabSelected="1" view="pageBreakPreview" zoomScale="82" zoomScaleNormal="100" zoomScaleSheetLayoutView="82" workbookViewId="0">
      <selection activeCell="G20" sqref="G20"/>
    </sheetView>
  </sheetViews>
  <sheetFormatPr defaultRowHeight="14.4" x14ac:dyDescent="0.3"/>
  <cols>
    <col min="1" max="1" width="18.21875" style="1" customWidth="1"/>
    <col min="2" max="2" width="9.77734375" customWidth="1"/>
    <col min="3" max="3" width="42.77734375" customWidth="1"/>
    <col min="4" max="4" width="24.21875" bestFit="1" customWidth="1"/>
    <col min="6" max="6" width="22.77734375" bestFit="1" customWidth="1"/>
    <col min="7" max="7" width="17.44140625" style="1" customWidth="1"/>
    <col min="8" max="8" width="9.77734375" style="177" customWidth="1"/>
    <col min="9" max="9" width="12.77734375" style="1" customWidth="1"/>
    <col min="10" max="10" width="11.77734375" customWidth="1"/>
    <col min="11" max="11" width="12.5546875" customWidth="1"/>
    <col min="12" max="12" width="16.77734375" style="18" bestFit="1" customWidth="1"/>
    <col min="13" max="13" width="14.21875" customWidth="1"/>
  </cols>
  <sheetData>
    <row r="1" spans="1:12" ht="25.8" x14ac:dyDescent="0.5">
      <c r="A1" s="158"/>
      <c r="B1" s="159" t="s">
        <v>578</v>
      </c>
      <c r="C1" s="160"/>
      <c r="D1" s="161"/>
      <c r="E1" s="162"/>
      <c r="F1" s="160"/>
      <c r="G1" s="161"/>
      <c r="H1" s="162"/>
      <c r="I1" s="161"/>
      <c r="J1" s="161"/>
      <c r="K1" s="160"/>
      <c r="L1" s="163"/>
    </row>
    <row r="2" spans="1:12" ht="23.4" x14ac:dyDescent="0.3">
      <c r="A2" s="164"/>
      <c r="B2" s="165"/>
      <c r="C2" s="165"/>
      <c r="D2" s="165"/>
      <c r="E2" s="166" t="s">
        <v>579</v>
      </c>
      <c r="F2" s="165"/>
      <c r="G2" s="167"/>
      <c r="H2" s="168"/>
      <c r="I2" s="167"/>
      <c r="J2" s="165"/>
      <c r="K2" s="165"/>
      <c r="L2" s="169"/>
    </row>
    <row r="3" spans="1:12" x14ac:dyDescent="0.3">
      <c r="A3" s="304"/>
      <c r="B3" s="305"/>
      <c r="C3" s="170"/>
      <c r="D3" s="171"/>
      <c r="E3" s="172"/>
      <c r="F3" s="171"/>
      <c r="G3" s="171"/>
      <c r="H3" s="172"/>
      <c r="I3" s="171"/>
      <c r="J3" s="171"/>
      <c r="K3" s="172"/>
      <c r="L3" s="173"/>
    </row>
    <row r="4" spans="1:12" ht="15.6" customHeight="1" x14ac:dyDescent="0.3">
      <c r="A4" s="306" t="s">
        <v>11</v>
      </c>
      <c r="B4" s="307"/>
      <c r="C4" s="174"/>
      <c r="D4" s="171"/>
      <c r="E4" s="175"/>
      <c r="F4" s="175"/>
      <c r="G4" s="175"/>
      <c r="H4" s="175"/>
      <c r="I4" s="175"/>
      <c r="J4" s="175"/>
      <c r="K4" s="175"/>
      <c r="L4" s="173"/>
    </row>
    <row r="5" spans="1:12" ht="15.6" x14ac:dyDescent="0.3">
      <c r="A5" s="306" t="s">
        <v>15</v>
      </c>
      <c r="B5" s="307"/>
      <c r="C5" s="174"/>
      <c r="D5" s="171"/>
      <c r="E5" s="175"/>
      <c r="F5" s="175"/>
      <c r="G5" s="175"/>
      <c r="H5" s="175"/>
      <c r="I5" s="175"/>
      <c r="J5" s="175"/>
      <c r="K5" s="175"/>
      <c r="L5" s="173"/>
    </row>
    <row r="6" spans="1:12" ht="15.6" x14ac:dyDescent="0.3">
      <c r="A6" s="306" t="s">
        <v>16</v>
      </c>
      <c r="B6" s="307"/>
      <c r="C6" s="174"/>
      <c r="D6" s="171"/>
      <c r="E6" s="175"/>
      <c r="F6" s="175"/>
      <c r="G6" s="175"/>
      <c r="H6" s="175"/>
      <c r="I6" s="175"/>
      <c r="J6" s="175"/>
      <c r="K6" s="175"/>
      <c r="L6" s="173"/>
    </row>
    <row r="7" spans="1:12" ht="15.6" x14ac:dyDescent="0.3">
      <c r="A7" s="306" t="s">
        <v>580</v>
      </c>
      <c r="B7" s="307"/>
      <c r="C7" s="174"/>
      <c r="D7" s="171"/>
      <c r="E7" s="175"/>
      <c r="F7" s="175"/>
      <c r="G7" s="175"/>
      <c r="H7" s="175"/>
      <c r="I7" s="175"/>
      <c r="J7" s="175"/>
      <c r="K7" s="175"/>
      <c r="L7" s="173"/>
    </row>
    <row r="8" spans="1:12" ht="15.6" x14ac:dyDescent="0.3">
      <c r="A8" s="306" t="s">
        <v>12</v>
      </c>
      <c r="B8" s="307"/>
      <c r="C8" s="174"/>
      <c r="D8" s="171"/>
      <c r="E8" s="176"/>
      <c r="J8" s="171"/>
      <c r="K8" s="172"/>
      <c r="L8" s="173"/>
    </row>
    <row r="9" spans="1:12" x14ac:dyDescent="0.3">
      <c r="A9" s="178"/>
      <c r="B9" s="179" t="s">
        <v>581</v>
      </c>
      <c r="C9" s="180"/>
      <c r="D9" s="181"/>
      <c r="K9" s="182"/>
      <c r="L9" s="183"/>
    </row>
    <row r="10" spans="1:12" x14ac:dyDescent="0.3">
      <c r="A10" s="178"/>
      <c r="B10" s="179" t="s">
        <v>582</v>
      </c>
      <c r="C10" s="180"/>
      <c r="D10" s="181"/>
      <c r="E10" s="182"/>
      <c r="F10" s="171"/>
      <c r="G10" s="184" t="s">
        <v>583</v>
      </c>
      <c r="H10" s="172"/>
      <c r="I10" s="171"/>
      <c r="J10" s="182"/>
      <c r="K10" s="182"/>
      <c r="L10" s="183"/>
    </row>
    <row r="11" spans="1:12" ht="15" thickBot="1" x14ac:dyDescent="0.35">
      <c r="A11" s="185"/>
      <c r="B11" s="186" t="s">
        <v>13</v>
      </c>
      <c r="C11" s="180"/>
      <c r="D11" s="187"/>
      <c r="E11" s="188"/>
      <c r="F11" s="187"/>
      <c r="G11" s="189"/>
      <c r="H11" s="188"/>
      <c r="I11" s="188"/>
      <c r="J11" s="188"/>
      <c r="K11" s="188"/>
      <c r="L11" s="190"/>
    </row>
    <row r="12" spans="1:12" ht="43.2" x14ac:dyDescent="0.3">
      <c r="A12" s="191" t="s">
        <v>59</v>
      </c>
      <c r="B12" s="192" t="s">
        <v>584</v>
      </c>
      <c r="C12" s="192" t="s">
        <v>295</v>
      </c>
      <c r="D12" s="192" t="s">
        <v>585</v>
      </c>
      <c r="E12" s="193" t="s">
        <v>586</v>
      </c>
      <c r="F12" s="192" t="s">
        <v>587</v>
      </c>
      <c r="G12" s="192" t="s">
        <v>588</v>
      </c>
      <c r="H12" s="193" t="s">
        <v>589</v>
      </c>
      <c r="I12" s="194" t="s">
        <v>298</v>
      </c>
      <c r="J12" s="195" t="s">
        <v>590</v>
      </c>
      <c r="K12" s="196" t="s">
        <v>591</v>
      </c>
      <c r="L12" s="197" t="s">
        <v>592</v>
      </c>
    </row>
    <row r="13" spans="1:12" ht="15.6" x14ac:dyDescent="0.3">
      <c r="A13" s="198"/>
      <c r="B13" s="199"/>
      <c r="C13" s="200" t="s">
        <v>593</v>
      </c>
      <c r="D13" s="199"/>
      <c r="E13" s="201"/>
      <c r="F13" s="199"/>
      <c r="G13" s="202"/>
      <c r="H13" s="201"/>
      <c r="I13" s="203"/>
      <c r="J13" s="204"/>
      <c r="K13" s="201"/>
      <c r="L13" s="197"/>
    </row>
    <row r="14" spans="1:12" ht="31.2" x14ac:dyDescent="0.3">
      <c r="A14" s="205">
        <v>9781641586894</v>
      </c>
      <c r="B14" s="5"/>
      <c r="C14" s="206" t="s">
        <v>572</v>
      </c>
      <c r="D14" s="26" t="s">
        <v>573</v>
      </c>
      <c r="E14" s="207">
        <v>16.989999999999998</v>
      </c>
      <c r="F14" s="26" t="s">
        <v>594</v>
      </c>
      <c r="G14" s="208" t="s">
        <v>595</v>
      </c>
      <c r="H14" s="209">
        <v>0.25</v>
      </c>
      <c r="I14" s="210" t="s">
        <v>596</v>
      </c>
      <c r="J14" s="211"/>
      <c r="K14" s="212">
        <v>45291</v>
      </c>
      <c r="L14" s="213"/>
    </row>
    <row r="15" spans="1:12" ht="41.4" x14ac:dyDescent="0.3">
      <c r="A15" s="205">
        <v>9781496473608</v>
      </c>
      <c r="B15" s="5"/>
      <c r="C15" s="206" t="s">
        <v>574</v>
      </c>
      <c r="D15" s="26" t="s">
        <v>597</v>
      </c>
      <c r="E15" s="207">
        <v>17.989999999999998</v>
      </c>
      <c r="F15" s="26" t="s">
        <v>598</v>
      </c>
      <c r="G15" s="26" t="s">
        <v>599</v>
      </c>
      <c r="H15" s="209">
        <v>0.25</v>
      </c>
      <c r="I15" s="214" t="s">
        <v>600</v>
      </c>
      <c r="J15" s="211"/>
      <c r="K15" s="212">
        <v>45291</v>
      </c>
      <c r="L15" s="213"/>
    </row>
    <row r="16" spans="1:12" ht="41.4" x14ac:dyDescent="0.3">
      <c r="A16" s="205">
        <v>9781496479907</v>
      </c>
      <c r="B16" s="5"/>
      <c r="C16" s="206" t="s">
        <v>601</v>
      </c>
      <c r="D16" s="26" t="s">
        <v>575</v>
      </c>
      <c r="E16" s="207">
        <v>17.989999999999998</v>
      </c>
      <c r="F16" s="26" t="s">
        <v>598</v>
      </c>
      <c r="G16" s="26" t="s">
        <v>599</v>
      </c>
      <c r="H16" s="209">
        <v>0.25</v>
      </c>
      <c r="I16" s="214" t="s">
        <v>600</v>
      </c>
      <c r="J16" s="211"/>
      <c r="K16" s="212">
        <v>45291</v>
      </c>
      <c r="L16" s="213"/>
    </row>
    <row r="17" spans="1:12" x14ac:dyDescent="0.3">
      <c r="A17" s="205">
        <v>9781496475428</v>
      </c>
      <c r="B17" s="5"/>
      <c r="C17" s="206" t="s">
        <v>602</v>
      </c>
      <c r="D17" s="26" t="s">
        <v>603</v>
      </c>
      <c r="E17" s="207">
        <v>84.99</v>
      </c>
      <c r="F17" s="26" t="s">
        <v>604</v>
      </c>
      <c r="G17" s="26" t="s">
        <v>605</v>
      </c>
      <c r="H17" s="209">
        <v>0.4</v>
      </c>
      <c r="I17" s="215" t="s">
        <v>596</v>
      </c>
      <c r="J17" s="211">
        <v>45170</v>
      </c>
      <c r="K17" s="212">
        <v>45291</v>
      </c>
      <c r="L17" s="213"/>
    </row>
    <row r="18" spans="1:12" x14ac:dyDescent="0.3">
      <c r="A18" s="205">
        <v>9781496475435</v>
      </c>
      <c r="B18" s="5"/>
      <c r="C18" s="206" t="s">
        <v>602</v>
      </c>
      <c r="D18" s="26" t="s">
        <v>606</v>
      </c>
      <c r="E18" s="207">
        <v>84.99</v>
      </c>
      <c r="F18" s="26" t="s">
        <v>604</v>
      </c>
      <c r="G18" s="26" t="s">
        <v>605</v>
      </c>
      <c r="H18" s="209">
        <v>0.4</v>
      </c>
      <c r="I18" s="215" t="s">
        <v>596</v>
      </c>
      <c r="J18" s="211">
        <v>45170</v>
      </c>
      <c r="K18" s="212">
        <v>45291</v>
      </c>
      <c r="L18" s="213"/>
    </row>
    <row r="19" spans="1:12" x14ac:dyDescent="0.3">
      <c r="A19" s="205">
        <v>9781496475565</v>
      </c>
      <c r="B19" s="5"/>
      <c r="C19" s="206" t="s">
        <v>607</v>
      </c>
      <c r="D19" s="26" t="s">
        <v>608</v>
      </c>
      <c r="E19" s="207">
        <v>54.99</v>
      </c>
      <c r="F19" s="26" t="s">
        <v>604</v>
      </c>
      <c r="G19" s="26" t="s">
        <v>605</v>
      </c>
      <c r="H19" s="209">
        <v>0.4</v>
      </c>
      <c r="I19" s="216" t="s">
        <v>609</v>
      </c>
      <c r="J19" s="211">
        <v>45170</v>
      </c>
      <c r="K19" s="212">
        <v>45291</v>
      </c>
      <c r="L19" s="213"/>
    </row>
    <row r="20" spans="1:12" x14ac:dyDescent="0.3">
      <c r="A20" s="205">
        <v>9781496475558</v>
      </c>
      <c r="B20" s="5"/>
      <c r="C20" s="206" t="s">
        <v>607</v>
      </c>
      <c r="D20" s="26" t="s">
        <v>610</v>
      </c>
      <c r="E20" s="207">
        <v>54.99</v>
      </c>
      <c r="F20" s="26" t="s">
        <v>604</v>
      </c>
      <c r="G20" s="26" t="s">
        <v>605</v>
      </c>
      <c r="H20" s="209">
        <v>0.4</v>
      </c>
      <c r="I20" s="216" t="s">
        <v>609</v>
      </c>
      <c r="J20" s="211">
        <v>45170</v>
      </c>
      <c r="K20" s="212">
        <v>45291</v>
      </c>
      <c r="L20" s="213"/>
    </row>
    <row r="21" spans="1:12" x14ac:dyDescent="0.3">
      <c r="A21" s="205">
        <v>9781496452856</v>
      </c>
      <c r="B21" s="5"/>
      <c r="C21" s="206" t="s">
        <v>611</v>
      </c>
      <c r="D21" s="26" t="s">
        <v>612</v>
      </c>
      <c r="E21" s="207">
        <v>54.99</v>
      </c>
      <c r="F21" s="26" t="s">
        <v>604</v>
      </c>
      <c r="G21" s="26" t="s">
        <v>605</v>
      </c>
      <c r="H21" s="209">
        <v>0.4</v>
      </c>
      <c r="I21" s="217" t="s">
        <v>609</v>
      </c>
      <c r="J21" s="211">
        <v>45170</v>
      </c>
      <c r="K21" s="212">
        <v>45291</v>
      </c>
      <c r="L21" s="213"/>
    </row>
    <row r="22" spans="1:12" x14ac:dyDescent="0.3">
      <c r="A22" s="205">
        <v>9781496477705</v>
      </c>
      <c r="B22" s="5"/>
      <c r="C22" s="206" t="s">
        <v>611</v>
      </c>
      <c r="D22" s="26" t="s">
        <v>613</v>
      </c>
      <c r="E22" s="207">
        <v>54.99</v>
      </c>
      <c r="F22" s="26" t="s">
        <v>604</v>
      </c>
      <c r="G22" s="26" t="s">
        <v>605</v>
      </c>
      <c r="H22" s="209">
        <v>0.4</v>
      </c>
      <c r="I22" s="216" t="s">
        <v>609</v>
      </c>
      <c r="J22" s="211">
        <v>45170</v>
      </c>
      <c r="K22" s="212">
        <v>45291</v>
      </c>
      <c r="L22" s="213"/>
    </row>
    <row r="23" spans="1:12" ht="43.2" customHeight="1" x14ac:dyDescent="0.3">
      <c r="A23" s="205">
        <v>9781496449634</v>
      </c>
      <c r="B23" s="5"/>
      <c r="C23" s="206" t="s">
        <v>614</v>
      </c>
      <c r="D23" s="26" t="s">
        <v>615</v>
      </c>
      <c r="E23" s="207">
        <v>49.99</v>
      </c>
      <c r="F23" s="26" t="s">
        <v>604</v>
      </c>
      <c r="G23" s="26" t="s">
        <v>605</v>
      </c>
      <c r="H23" s="209">
        <v>0.3</v>
      </c>
      <c r="I23" s="217" t="s">
        <v>609</v>
      </c>
      <c r="J23" s="211">
        <v>45170</v>
      </c>
      <c r="K23" s="212">
        <v>45291</v>
      </c>
      <c r="L23" s="302" t="s">
        <v>616</v>
      </c>
    </row>
    <row r="24" spans="1:12" x14ac:dyDescent="0.3">
      <c r="A24" s="205">
        <v>9781496449610</v>
      </c>
      <c r="B24" s="218"/>
      <c r="C24" s="206" t="s">
        <v>614</v>
      </c>
      <c r="D24" s="26" t="s">
        <v>617</v>
      </c>
      <c r="E24" s="207">
        <v>49.99</v>
      </c>
      <c r="F24" s="6" t="s">
        <v>604</v>
      </c>
      <c r="G24" s="26" t="s">
        <v>605</v>
      </c>
      <c r="H24" s="209">
        <v>0.3</v>
      </c>
      <c r="I24" s="219" t="s">
        <v>609</v>
      </c>
      <c r="J24" s="220">
        <v>45200</v>
      </c>
      <c r="K24" s="212">
        <v>45291</v>
      </c>
      <c r="L24" s="303"/>
    </row>
    <row r="25" spans="1:12" x14ac:dyDescent="0.3">
      <c r="A25" s="205">
        <v>9781496477941</v>
      </c>
      <c r="B25" s="5"/>
      <c r="C25" s="221" t="s">
        <v>618</v>
      </c>
      <c r="D25" s="6" t="s">
        <v>619</v>
      </c>
      <c r="E25" s="207">
        <v>49.99</v>
      </c>
      <c r="F25" s="6" t="s">
        <v>604</v>
      </c>
      <c r="G25" s="6" t="s">
        <v>605</v>
      </c>
      <c r="H25" s="222">
        <v>0.3</v>
      </c>
      <c r="I25" s="206" t="s">
        <v>596</v>
      </c>
      <c r="J25" s="223">
        <v>45170</v>
      </c>
      <c r="K25" s="212">
        <v>45291</v>
      </c>
      <c r="L25" s="28"/>
    </row>
    <row r="26" spans="1:12" x14ac:dyDescent="0.3">
      <c r="A26" s="224"/>
      <c r="B26" s="225"/>
      <c r="C26" s="226" t="s">
        <v>620</v>
      </c>
      <c r="D26" s="227"/>
      <c r="E26" s="228"/>
      <c r="F26" s="225"/>
      <c r="G26" s="227"/>
      <c r="H26" s="229"/>
      <c r="I26" s="230"/>
      <c r="J26" s="227"/>
      <c r="K26" s="225"/>
      <c r="L26" s="231"/>
    </row>
    <row r="27" spans="1:12" x14ac:dyDescent="0.3">
      <c r="A27" s="232"/>
      <c r="B27" s="5"/>
      <c r="C27" s="221"/>
      <c r="D27" s="5"/>
      <c r="E27" s="5"/>
      <c r="F27" s="5"/>
      <c r="G27" s="6"/>
      <c r="H27" s="207"/>
      <c r="I27" s="26"/>
      <c r="J27" s="5"/>
      <c r="K27" s="5"/>
      <c r="L27" s="28"/>
    </row>
    <row r="28" spans="1:12" x14ac:dyDescent="0.3">
      <c r="A28" s="205"/>
      <c r="B28" s="5"/>
      <c r="C28" s="221"/>
      <c r="D28" s="5"/>
      <c r="E28" s="5"/>
      <c r="F28" s="5"/>
      <c r="G28" s="6"/>
      <c r="H28" s="207"/>
      <c r="I28" s="6"/>
      <c r="J28" s="5"/>
      <c r="K28" s="5"/>
      <c r="L28" s="28"/>
    </row>
    <row r="29" spans="1:12" x14ac:dyDescent="0.3">
      <c r="A29" s="205"/>
      <c r="B29" s="5"/>
      <c r="C29" s="221"/>
      <c r="D29" s="5"/>
      <c r="E29" s="5"/>
      <c r="F29" s="5"/>
      <c r="G29" s="6"/>
      <c r="H29" s="207"/>
      <c r="I29" s="6"/>
      <c r="J29" s="5"/>
      <c r="K29" s="5"/>
      <c r="L29" s="28"/>
    </row>
    <row r="30" spans="1:12" x14ac:dyDescent="0.3">
      <c r="A30" s="205"/>
      <c r="B30" s="5"/>
      <c r="C30" s="221"/>
      <c r="D30" s="5"/>
      <c r="E30" s="5"/>
      <c r="F30" s="5"/>
      <c r="G30" s="6"/>
      <c r="H30" s="207"/>
      <c r="I30" s="6"/>
      <c r="J30" s="5"/>
      <c r="K30" s="5"/>
      <c r="L30" s="28"/>
    </row>
    <row r="31" spans="1:12" x14ac:dyDescent="0.3">
      <c r="A31" s="205"/>
      <c r="B31" s="5"/>
      <c r="C31" s="221"/>
      <c r="D31" s="5"/>
      <c r="E31" s="5"/>
      <c r="F31" s="5"/>
      <c r="G31" s="6"/>
      <c r="H31" s="207"/>
      <c r="I31" s="6"/>
      <c r="J31" s="5"/>
      <c r="K31" s="5"/>
      <c r="L31" s="28"/>
    </row>
    <row r="32" spans="1:12" x14ac:dyDescent="0.3">
      <c r="A32" s="6"/>
      <c r="B32" s="5"/>
      <c r="C32" s="5"/>
      <c r="D32" s="5"/>
      <c r="E32" s="5"/>
      <c r="F32" s="5"/>
      <c r="G32" s="6"/>
      <c r="H32" s="207"/>
      <c r="I32" s="6"/>
      <c r="J32" s="5"/>
      <c r="K32" s="5"/>
      <c r="L32" s="28"/>
    </row>
    <row r="33" spans="1:12" x14ac:dyDescent="0.3">
      <c r="A33" s="6"/>
      <c r="B33" s="5"/>
      <c r="C33" s="5"/>
      <c r="D33" s="5"/>
      <c r="E33" s="5"/>
      <c r="F33" s="5"/>
      <c r="G33" s="6"/>
      <c r="H33" s="207"/>
      <c r="I33" s="6"/>
      <c r="J33" s="5"/>
      <c r="K33" s="5"/>
      <c r="L33" s="28"/>
    </row>
  </sheetData>
  <autoFilter ref="A12:L12" xr:uid="{07185BBE-964A-4240-A4EF-668C08852715}"/>
  <mergeCells count="7">
    <mergeCell ref="L23:L24"/>
    <mergeCell ref="A3:B3"/>
    <mergeCell ref="A4:B4"/>
    <mergeCell ref="A5:B5"/>
    <mergeCell ref="A6:B6"/>
    <mergeCell ref="A7:B7"/>
    <mergeCell ref="A8:B8"/>
  </mergeCells>
  <pageMargins left="0.25" right="0.25" top="0.75" bottom="0.75" header="0.3" footer="0.3"/>
  <pageSetup scale="64"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6329F-9A56-492F-8515-E69B048DC388}">
  <dimension ref="A1:H16"/>
  <sheetViews>
    <sheetView view="pageBreakPreview" zoomScale="112" zoomScaleNormal="100" zoomScaleSheetLayoutView="112" workbookViewId="0">
      <selection activeCell="C20" sqref="C20"/>
    </sheetView>
  </sheetViews>
  <sheetFormatPr defaultRowHeight="14.4" x14ac:dyDescent="0.3"/>
  <cols>
    <col min="1" max="1" width="16.77734375" customWidth="1"/>
    <col min="2" max="2" width="27.21875" bestFit="1" customWidth="1"/>
    <col min="3" max="3" width="15.77734375" style="1" customWidth="1"/>
    <col min="4" max="4" width="13.77734375" customWidth="1"/>
    <col min="5" max="5" width="11.77734375" customWidth="1"/>
    <col min="6" max="6" width="13.77734375" customWidth="1"/>
    <col min="7" max="8" width="15.77734375" customWidth="1"/>
    <col min="9" max="9" width="9.44140625" bestFit="1" customWidth="1"/>
  </cols>
  <sheetData>
    <row r="1" spans="1:8" ht="20.100000000000001" customHeight="1" x14ac:dyDescent="0.45">
      <c r="A1" s="233" t="s">
        <v>110</v>
      </c>
      <c r="B1" s="234"/>
      <c r="H1" s="8" t="s">
        <v>10</v>
      </c>
    </row>
    <row r="2" spans="1:8" ht="20.100000000000001" customHeight="1" x14ac:dyDescent="0.3">
      <c r="A2" s="235"/>
      <c r="B2" s="236"/>
    </row>
    <row r="3" spans="1:8" ht="20.100000000000001" customHeight="1" x14ac:dyDescent="0.3">
      <c r="A3" s="235"/>
      <c r="B3" s="236"/>
      <c r="D3" s="11" t="s">
        <v>15</v>
      </c>
      <c r="E3" s="2"/>
      <c r="F3" s="2"/>
      <c r="G3" s="12" t="s">
        <v>11</v>
      </c>
      <c r="H3" s="2"/>
    </row>
    <row r="4" spans="1:8" ht="20.100000000000001" customHeight="1" x14ac:dyDescent="0.3">
      <c r="A4" s="235"/>
      <c r="B4" s="236"/>
      <c r="D4" s="11" t="s">
        <v>16</v>
      </c>
      <c r="E4" s="3"/>
      <c r="F4" s="3"/>
      <c r="G4" s="12" t="s">
        <v>12</v>
      </c>
      <c r="H4" s="3"/>
    </row>
    <row r="5" spans="1:8" ht="20.100000000000001" customHeight="1" x14ac:dyDescent="0.3">
      <c r="A5" s="235"/>
      <c r="B5" s="236"/>
      <c r="D5" s="11" t="s">
        <v>63</v>
      </c>
      <c r="E5" s="3"/>
      <c r="F5" s="3"/>
      <c r="G5" s="12" t="s">
        <v>13</v>
      </c>
      <c r="H5" s="3"/>
    </row>
    <row r="6" spans="1:8" ht="20.100000000000001" customHeight="1" thickBot="1" x14ac:dyDescent="0.35">
      <c r="A6" s="237"/>
      <c r="B6" s="238"/>
      <c r="D6" s="11" t="s">
        <v>17</v>
      </c>
      <c r="E6" s="3"/>
      <c r="F6" s="3"/>
      <c r="G6" s="12" t="s">
        <v>14</v>
      </c>
      <c r="H6" s="3"/>
    </row>
    <row r="8" spans="1:8" s="7" customFormat="1" ht="22.5" customHeight="1" x14ac:dyDescent="0.3">
      <c r="A8" s="73" t="s">
        <v>20</v>
      </c>
      <c r="B8" s="74"/>
      <c r="C8" s="75"/>
      <c r="D8" s="73" t="s">
        <v>74</v>
      </c>
      <c r="E8" s="77"/>
      <c r="F8" s="78"/>
      <c r="G8" s="89" t="s">
        <v>18</v>
      </c>
      <c r="H8" s="89" t="s">
        <v>19</v>
      </c>
    </row>
    <row r="9" spans="1:8" x14ac:dyDescent="0.3">
      <c r="A9" s="79" t="s">
        <v>50</v>
      </c>
      <c r="B9" t="s">
        <v>97</v>
      </c>
      <c r="D9" s="248" t="s">
        <v>98</v>
      </c>
      <c r="E9" s="249"/>
      <c r="F9" s="250"/>
      <c r="G9" s="90"/>
      <c r="H9" s="90"/>
    </row>
    <row r="10" spans="1:8" ht="15" customHeight="1" x14ac:dyDescent="0.3">
      <c r="A10" s="79" t="s">
        <v>52</v>
      </c>
      <c r="B10" t="s">
        <v>99</v>
      </c>
      <c r="D10" s="248"/>
      <c r="E10" s="249"/>
      <c r="F10" s="250"/>
      <c r="G10" s="239">
        <f>SUM(G15:G16)</f>
        <v>0</v>
      </c>
      <c r="H10" s="241">
        <f>SUM(H15:H16)</f>
        <v>0</v>
      </c>
    </row>
    <row r="11" spans="1:8" ht="15" customHeight="1" x14ac:dyDescent="0.3">
      <c r="A11" s="79" t="s">
        <v>56</v>
      </c>
      <c r="B11" t="s">
        <v>100</v>
      </c>
      <c r="D11" s="81"/>
      <c r="F11" s="93"/>
      <c r="G11" s="239"/>
      <c r="H11" s="241"/>
    </row>
    <row r="12" spans="1:8" ht="15" customHeight="1" x14ac:dyDescent="0.3">
      <c r="A12" s="79" t="s">
        <v>54</v>
      </c>
      <c r="B12" t="s">
        <v>101</v>
      </c>
      <c r="D12" s="81"/>
      <c r="F12" s="93"/>
      <c r="G12" s="239"/>
      <c r="H12" s="241"/>
    </row>
    <row r="13" spans="1:8" ht="15.75" customHeight="1" x14ac:dyDescent="0.3">
      <c r="A13" s="82" t="s">
        <v>58</v>
      </c>
      <c r="B13" s="2" t="s">
        <v>57</v>
      </c>
      <c r="C13" s="84"/>
      <c r="D13" s="108"/>
      <c r="E13" s="2"/>
      <c r="F13" s="101"/>
      <c r="G13" s="240"/>
      <c r="H13" s="242"/>
    </row>
    <row r="14" spans="1:8" s="9" customFormat="1" ht="24.75" customHeight="1" x14ac:dyDescent="0.3">
      <c r="A14" s="61" t="s">
        <v>59</v>
      </c>
      <c r="B14" s="61" t="s">
        <v>3</v>
      </c>
      <c r="C14" s="61" t="s">
        <v>60</v>
      </c>
      <c r="D14" s="61" t="s">
        <v>7</v>
      </c>
      <c r="E14" s="61" t="s">
        <v>61</v>
      </c>
      <c r="F14" s="61" t="s">
        <v>62</v>
      </c>
      <c r="G14" s="61" t="s">
        <v>8</v>
      </c>
      <c r="H14" s="61" t="s">
        <v>9</v>
      </c>
    </row>
    <row r="15" spans="1:8" s="7" customFormat="1" ht="30" customHeight="1" x14ac:dyDescent="0.3">
      <c r="A15" s="62">
        <v>9780800739522</v>
      </c>
      <c r="B15" s="15" t="s">
        <v>102</v>
      </c>
      <c r="C15" s="63" t="s">
        <v>103</v>
      </c>
      <c r="D15" s="16">
        <v>17.989999999999998</v>
      </c>
      <c r="E15" s="14"/>
      <c r="F15" s="107">
        <v>0.5</v>
      </c>
      <c r="G15" s="14"/>
      <c r="H15" s="65">
        <f>G15*D15*(1-F15)</f>
        <v>0</v>
      </c>
    </row>
    <row r="16" spans="1:8" ht="30" customHeight="1" x14ac:dyDescent="0.3">
      <c r="A16" s="62">
        <v>9780800741884</v>
      </c>
      <c r="B16" s="15" t="s">
        <v>104</v>
      </c>
      <c r="C16" s="14" t="s">
        <v>105</v>
      </c>
      <c r="D16" s="16">
        <v>18.989999999999998</v>
      </c>
      <c r="E16" s="14"/>
      <c r="F16" s="107">
        <v>0.5</v>
      </c>
      <c r="G16" s="14"/>
      <c r="H16" s="65">
        <f>G16*D16*(1-F16)</f>
        <v>0</v>
      </c>
    </row>
  </sheetData>
  <mergeCells count="4">
    <mergeCell ref="A1:B6"/>
    <mergeCell ref="G10:G13"/>
    <mergeCell ref="H10:H13"/>
    <mergeCell ref="D9:F10"/>
  </mergeCells>
  <printOptions horizontalCentered="1"/>
  <pageMargins left="0.25" right="0.25" top="0.31" bottom="0.75" header="0.3" footer="0.3"/>
  <pageSetup orientation="landscape" r:id="rId1"/>
  <headerFooter>
    <oddFooter>&amp;C&amp;A - Christmas Catalog Purchase Order</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89422-9A62-4A23-8B41-E4862320E55C}">
  <dimension ref="A1:H17"/>
  <sheetViews>
    <sheetView view="pageBreakPreview" zoomScale="112" zoomScaleNormal="100" zoomScaleSheetLayoutView="112" workbookViewId="0">
      <selection activeCell="C20" sqref="C20"/>
    </sheetView>
  </sheetViews>
  <sheetFormatPr defaultRowHeight="14.4" x14ac:dyDescent="0.3"/>
  <cols>
    <col min="1" max="1" width="16.77734375" customWidth="1"/>
    <col min="2" max="2" width="27.21875" bestFit="1" customWidth="1"/>
    <col min="3" max="3" width="15.77734375" style="1" customWidth="1"/>
    <col min="4" max="4" width="13.77734375" customWidth="1"/>
    <col min="5" max="5" width="11.77734375" customWidth="1"/>
    <col min="6" max="6" width="13.77734375" customWidth="1"/>
    <col min="7" max="8" width="15.77734375" customWidth="1"/>
    <col min="9" max="9" width="9.44140625" bestFit="1" customWidth="1"/>
  </cols>
  <sheetData>
    <row r="1" spans="1:8" ht="20.100000000000001" customHeight="1" x14ac:dyDescent="0.45">
      <c r="A1" s="233" t="s">
        <v>111</v>
      </c>
      <c r="B1" s="234"/>
      <c r="H1" s="8" t="s">
        <v>10</v>
      </c>
    </row>
    <row r="2" spans="1:8" ht="20.100000000000001" customHeight="1" x14ac:dyDescent="0.3">
      <c r="A2" s="235"/>
      <c r="B2" s="236"/>
    </row>
    <row r="3" spans="1:8" ht="20.100000000000001" customHeight="1" x14ac:dyDescent="0.3">
      <c r="A3" s="235"/>
      <c r="B3" s="236"/>
      <c r="D3" s="11" t="s">
        <v>15</v>
      </c>
      <c r="E3" s="2"/>
      <c r="F3" s="2"/>
      <c r="G3" s="12" t="s">
        <v>11</v>
      </c>
      <c r="H3" s="2"/>
    </row>
    <row r="4" spans="1:8" ht="20.100000000000001" customHeight="1" x14ac:dyDescent="0.3">
      <c r="A4" s="235"/>
      <c r="B4" s="236"/>
      <c r="D4" s="11" t="s">
        <v>16</v>
      </c>
      <c r="E4" s="3"/>
      <c r="F4" s="3"/>
      <c r="G4" s="12" t="s">
        <v>12</v>
      </c>
      <c r="H4" s="3"/>
    </row>
    <row r="5" spans="1:8" ht="20.100000000000001" customHeight="1" x14ac:dyDescent="0.3">
      <c r="A5" s="235"/>
      <c r="B5" s="236"/>
      <c r="D5" s="11" t="s">
        <v>63</v>
      </c>
      <c r="E5" s="3"/>
      <c r="F5" s="3"/>
      <c r="G5" s="12" t="s">
        <v>13</v>
      </c>
      <c r="H5" s="3"/>
    </row>
    <row r="6" spans="1:8" ht="20.100000000000001" customHeight="1" thickBot="1" x14ac:dyDescent="0.35">
      <c r="A6" s="237"/>
      <c r="B6" s="238"/>
      <c r="D6" s="11" t="s">
        <v>17</v>
      </c>
      <c r="E6" s="3"/>
      <c r="F6" s="3"/>
      <c r="G6" s="12" t="s">
        <v>14</v>
      </c>
      <c r="H6" s="3"/>
    </row>
    <row r="8" spans="1:8" s="7" customFormat="1" ht="22.5" customHeight="1" x14ac:dyDescent="0.3">
      <c r="A8" s="73" t="s">
        <v>20</v>
      </c>
      <c r="B8" s="74"/>
      <c r="C8" s="75"/>
      <c r="D8" s="76"/>
      <c r="E8" s="77"/>
      <c r="F8" s="78"/>
      <c r="G8" s="89" t="s">
        <v>18</v>
      </c>
      <c r="H8" s="89" t="s">
        <v>19</v>
      </c>
    </row>
    <row r="9" spans="1:8" x14ac:dyDescent="0.3">
      <c r="A9" s="79" t="s">
        <v>50</v>
      </c>
      <c r="B9" s="67">
        <v>0.48</v>
      </c>
      <c r="D9" s="18"/>
      <c r="E9" s="18"/>
      <c r="F9" s="99"/>
      <c r="G9" s="90"/>
      <c r="H9" s="90"/>
    </row>
    <row r="10" spans="1:8" ht="15" customHeight="1" x14ac:dyDescent="0.3">
      <c r="A10" s="79" t="s">
        <v>52</v>
      </c>
      <c r="B10" t="s">
        <v>112</v>
      </c>
      <c r="D10" s="18"/>
      <c r="E10" s="18"/>
      <c r="F10" s="99"/>
      <c r="G10" s="239">
        <f>SUM(G15:G17)</f>
        <v>0</v>
      </c>
      <c r="H10" s="241">
        <f>SUM(H15:H17)</f>
        <v>0</v>
      </c>
    </row>
    <row r="11" spans="1:8" ht="15" customHeight="1" x14ac:dyDescent="0.3">
      <c r="A11" s="79" t="s">
        <v>56</v>
      </c>
      <c r="B11" t="s">
        <v>113</v>
      </c>
      <c r="F11" s="93"/>
      <c r="G11" s="239"/>
      <c r="H11" s="241"/>
    </row>
    <row r="12" spans="1:8" ht="15" customHeight="1" x14ac:dyDescent="0.3">
      <c r="A12" s="79" t="s">
        <v>54</v>
      </c>
      <c r="B12" t="s">
        <v>101</v>
      </c>
      <c r="F12" s="93"/>
      <c r="G12" s="239"/>
      <c r="H12" s="241"/>
    </row>
    <row r="13" spans="1:8" ht="15.75" customHeight="1" x14ac:dyDescent="0.3">
      <c r="A13" s="82" t="s">
        <v>58</v>
      </c>
      <c r="B13" s="2" t="s">
        <v>72</v>
      </c>
      <c r="C13" s="84"/>
      <c r="D13" s="2"/>
      <c r="E13" s="2"/>
      <c r="F13" s="101"/>
      <c r="G13" s="240"/>
      <c r="H13" s="242"/>
    </row>
    <row r="14" spans="1:8" s="9" customFormat="1" ht="24.75" customHeight="1" x14ac:dyDescent="0.3">
      <c r="A14" s="61" t="s">
        <v>59</v>
      </c>
      <c r="B14" s="61" t="s">
        <v>3</v>
      </c>
      <c r="C14" s="61" t="s">
        <v>60</v>
      </c>
      <c r="D14" s="61" t="s">
        <v>7</v>
      </c>
      <c r="E14" s="61" t="s">
        <v>61</v>
      </c>
      <c r="F14" s="61" t="s">
        <v>62</v>
      </c>
      <c r="G14" s="61" t="s">
        <v>8</v>
      </c>
      <c r="H14" s="61" t="s">
        <v>9</v>
      </c>
    </row>
    <row r="15" spans="1:8" s="7" customFormat="1" ht="30" customHeight="1" x14ac:dyDescent="0.3">
      <c r="A15" s="62">
        <v>9781636096216</v>
      </c>
      <c r="B15" s="19" t="s">
        <v>106</v>
      </c>
      <c r="C15" s="63" t="s">
        <v>109</v>
      </c>
      <c r="D15" s="16">
        <v>19.989999999999998</v>
      </c>
      <c r="E15" s="16">
        <v>14.97</v>
      </c>
      <c r="F15" s="107">
        <v>0.48</v>
      </c>
      <c r="G15" s="14"/>
      <c r="H15" s="65">
        <f>G15*D15*(1-F15)</f>
        <v>0</v>
      </c>
    </row>
    <row r="16" spans="1:8" ht="30" customHeight="1" x14ac:dyDescent="0.3">
      <c r="A16" s="62">
        <v>9781636096186</v>
      </c>
      <c r="B16" s="19" t="s">
        <v>107</v>
      </c>
      <c r="C16" s="14"/>
      <c r="D16" s="16">
        <v>16.989999999999998</v>
      </c>
      <c r="E16" s="16">
        <v>14.97</v>
      </c>
      <c r="F16" s="107">
        <v>0.48</v>
      </c>
      <c r="G16" s="14"/>
      <c r="H16" s="65">
        <f>G16*D16*(1-F16)</f>
        <v>0</v>
      </c>
    </row>
    <row r="17" spans="1:8" ht="30" customHeight="1" x14ac:dyDescent="0.3">
      <c r="A17" s="62">
        <v>9781636095974</v>
      </c>
      <c r="B17" s="19" t="s">
        <v>108</v>
      </c>
      <c r="C17" s="14"/>
      <c r="D17" s="16">
        <v>16.989999999999998</v>
      </c>
      <c r="E17" s="16">
        <v>14.97</v>
      </c>
      <c r="F17" s="107">
        <v>0.48</v>
      </c>
      <c r="G17" s="14"/>
      <c r="H17" s="65">
        <f>G17*D17*(1-F17)</f>
        <v>0</v>
      </c>
    </row>
  </sheetData>
  <mergeCells count="3">
    <mergeCell ref="A1:B6"/>
    <mergeCell ref="G10:G13"/>
    <mergeCell ref="H10:H13"/>
  </mergeCells>
  <printOptions horizontalCentered="1"/>
  <pageMargins left="0.25" right="0.25" top="0.31" bottom="0.75" header="0.3" footer="0.3"/>
  <pageSetup orientation="landscape" r:id="rId1"/>
  <headerFooter>
    <oddFooter>&amp;C&amp;A - Christmas Catalog Purchase Order</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DF0DA-3333-409B-B4A2-7E559B4D54C0}">
  <dimension ref="A1:H20"/>
  <sheetViews>
    <sheetView view="pageBreakPreview" zoomScale="112" zoomScaleNormal="100" zoomScaleSheetLayoutView="112" workbookViewId="0">
      <selection activeCell="C20" sqref="C20"/>
    </sheetView>
  </sheetViews>
  <sheetFormatPr defaultRowHeight="14.4" x14ac:dyDescent="0.3"/>
  <cols>
    <col min="1" max="1" width="14.77734375" customWidth="1"/>
    <col min="2" max="2" width="27.21875" bestFit="1" customWidth="1"/>
    <col min="3" max="3" width="15.77734375" style="1" customWidth="1"/>
    <col min="4" max="4" width="13.77734375" customWidth="1"/>
    <col min="5" max="5" width="11.77734375" customWidth="1"/>
    <col min="6" max="6" width="13.77734375" customWidth="1"/>
    <col min="7" max="8" width="15.77734375" customWidth="1"/>
  </cols>
  <sheetData>
    <row r="1" spans="1:8" ht="20.100000000000001" customHeight="1" x14ac:dyDescent="0.45">
      <c r="A1" s="233" t="s">
        <v>114</v>
      </c>
      <c r="B1" s="234"/>
      <c r="H1" s="8" t="s">
        <v>10</v>
      </c>
    </row>
    <row r="2" spans="1:8" ht="20.100000000000001" customHeight="1" x14ac:dyDescent="0.3">
      <c r="A2" s="235"/>
      <c r="B2" s="236"/>
    </row>
    <row r="3" spans="1:8" ht="20.100000000000001" customHeight="1" x14ac:dyDescent="0.3">
      <c r="A3" s="235"/>
      <c r="B3" s="236"/>
      <c r="D3" s="11" t="s">
        <v>15</v>
      </c>
      <c r="E3" s="2"/>
      <c r="F3" s="2"/>
      <c r="G3" s="12" t="s">
        <v>11</v>
      </c>
      <c r="H3" s="2"/>
    </row>
    <row r="4" spans="1:8" ht="20.100000000000001" customHeight="1" x14ac:dyDescent="0.3">
      <c r="A4" s="235"/>
      <c r="B4" s="236"/>
      <c r="D4" s="11" t="s">
        <v>16</v>
      </c>
      <c r="E4" s="3"/>
      <c r="F4" s="3"/>
      <c r="G4" s="12" t="s">
        <v>12</v>
      </c>
      <c r="H4" s="3"/>
    </row>
    <row r="5" spans="1:8" ht="20.100000000000001" customHeight="1" x14ac:dyDescent="0.3">
      <c r="A5" s="235"/>
      <c r="B5" s="236"/>
      <c r="D5" s="11" t="s">
        <v>63</v>
      </c>
      <c r="E5" s="3"/>
      <c r="F5" s="3"/>
      <c r="G5" s="12" t="s">
        <v>13</v>
      </c>
      <c r="H5" s="3"/>
    </row>
    <row r="6" spans="1:8" ht="20.100000000000001" customHeight="1" thickBot="1" x14ac:dyDescent="0.35">
      <c r="A6" s="237"/>
      <c r="B6" s="238"/>
      <c r="D6" s="11" t="s">
        <v>17</v>
      </c>
      <c r="E6" s="3"/>
      <c r="F6" s="3"/>
      <c r="G6" s="12" t="s">
        <v>14</v>
      </c>
      <c r="H6" s="3"/>
    </row>
    <row r="8" spans="1:8" s="10" customFormat="1" ht="22.5" customHeight="1" x14ac:dyDescent="0.3">
      <c r="A8" s="73" t="s">
        <v>20</v>
      </c>
      <c r="B8" s="77"/>
      <c r="C8" s="75"/>
      <c r="D8" s="77"/>
      <c r="E8" s="77"/>
      <c r="F8" s="78"/>
      <c r="G8" s="89" t="s">
        <v>18</v>
      </c>
      <c r="H8" s="89" t="s">
        <v>19</v>
      </c>
    </row>
    <row r="9" spans="1:8" x14ac:dyDescent="0.3">
      <c r="A9" s="79"/>
      <c r="F9" s="93"/>
      <c r="G9" s="90"/>
      <c r="H9" s="90"/>
    </row>
    <row r="10" spans="1:8" ht="15" customHeight="1" x14ac:dyDescent="0.3">
      <c r="A10" s="79"/>
      <c r="F10" s="93"/>
      <c r="G10" s="239">
        <f>SUM(G15:G19)</f>
        <v>0</v>
      </c>
      <c r="H10" s="241">
        <f>SUM(H15:H19)</f>
        <v>0</v>
      </c>
    </row>
    <row r="11" spans="1:8" ht="15" customHeight="1" x14ac:dyDescent="0.3">
      <c r="A11" s="79"/>
      <c r="F11" s="93"/>
      <c r="G11" s="239"/>
      <c r="H11" s="241"/>
    </row>
    <row r="12" spans="1:8" ht="15" customHeight="1" x14ac:dyDescent="0.3">
      <c r="A12" s="79"/>
      <c r="F12" s="93"/>
      <c r="G12" s="239"/>
      <c r="H12" s="241"/>
    </row>
    <row r="13" spans="1:8" x14ac:dyDescent="0.3">
      <c r="A13" s="108"/>
      <c r="B13" s="2"/>
      <c r="C13" s="84"/>
      <c r="D13" s="2"/>
      <c r="E13" s="2"/>
      <c r="F13" s="101"/>
      <c r="G13" s="240"/>
      <c r="H13" s="242"/>
    </row>
    <row r="14" spans="1:8" s="9" customFormat="1" ht="30.75" customHeight="1" x14ac:dyDescent="0.3">
      <c r="A14" s="61" t="s">
        <v>2</v>
      </c>
      <c r="B14" s="61" t="s">
        <v>3</v>
      </c>
      <c r="C14" s="61" t="s">
        <v>4</v>
      </c>
      <c r="D14" s="61" t="s">
        <v>7</v>
      </c>
      <c r="E14" s="61" t="s">
        <v>5</v>
      </c>
      <c r="F14" s="61" t="s">
        <v>6</v>
      </c>
      <c r="G14" s="61" t="s">
        <v>8</v>
      </c>
      <c r="H14" s="61" t="s">
        <v>9</v>
      </c>
    </row>
    <row r="15" spans="1:8" s="7" customFormat="1" ht="30" customHeight="1" x14ac:dyDescent="0.3">
      <c r="A15" s="14">
        <v>98111485571</v>
      </c>
      <c r="B15" s="15" t="s">
        <v>115</v>
      </c>
      <c r="C15" s="14" t="s">
        <v>116</v>
      </c>
      <c r="D15" s="16">
        <v>14.99</v>
      </c>
      <c r="E15" s="16">
        <v>6.65</v>
      </c>
      <c r="F15" s="14">
        <v>6</v>
      </c>
      <c r="G15" s="14"/>
      <c r="H15" s="65">
        <f>E15*G15</f>
        <v>0</v>
      </c>
    </row>
    <row r="16" spans="1:8" s="7" customFormat="1" ht="30" customHeight="1" x14ac:dyDescent="0.3">
      <c r="A16" s="14">
        <v>98111482075</v>
      </c>
      <c r="B16" s="15" t="s">
        <v>117</v>
      </c>
      <c r="C16" s="14" t="s">
        <v>118</v>
      </c>
      <c r="D16" s="16">
        <v>12.99</v>
      </c>
      <c r="E16" s="16">
        <v>5.99</v>
      </c>
      <c r="F16" s="14">
        <v>8</v>
      </c>
      <c r="G16" s="14"/>
      <c r="H16" s="65">
        <f t="shared" ref="H16:H19" si="0">E16*G16</f>
        <v>0</v>
      </c>
    </row>
    <row r="17" spans="1:8" s="7" customFormat="1" ht="30" customHeight="1" x14ac:dyDescent="0.3">
      <c r="A17" s="14">
        <v>98111483966</v>
      </c>
      <c r="B17" s="15" t="s">
        <v>119</v>
      </c>
      <c r="C17" s="14" t="s">
        <v>120</v>
      </c>
      <c r="D17" s="16">
        <v>3.99</v>
      </c>
      <c r="E17" s="16">
        <v>1.75</v>
      </c>
      <c r="F17" s="14">
        <v>12</v>
      </c>
      <c r="G17" s="14"/>
      <c r="H17" s="65">
        <f t="shared" si="0"/>
        <v>0</v>
      </c>
    </row>
    <row r="18" spans="1:8" s="7" customFormat="1" ht="30" customHeight="1" x14ac:dyDescent="0.3">
      <c r="A18" s="14">
        <v>98111484086</v>
      </c>
      <c r="B18" s="15" t="s">
        <v>121</v>
      </c>
      <c r="C18" s="14" t="s">
        <v>122</v>
      </c>
      <c r="D18" s="16">
        <v>42.99</v>
      </c>
      <c r="E18" s="16">
        <v>19.25</v>
      </c>
      <c r="F18" s="14">
        <v>2</v>
      </c>
      <c r="G18" s="14"/>
      <c r="H18" s="65">
        <f t="shared" si="0"/>
        <v>0</v>
      </c>
    </row>
    <row r="19" spans="1:8" s="7" customFormat="1" ht="30" customHeight="1" x14ac:dyDescent="0.3">
      <c r="A19" s="14">
        <v>98111450029</v>
      </c>
      <c r="B19" s="15" t="s">
        <v>123</v>
      </c>
      <c r="C19" s="14" t="s">
        <v>124</v>
      </c>
      <c r="D19" s="16">
        <v>8.99</v>
      </c>
      <c r="E19" s="16">
        <v>3.99</v>
      </c>
      <c r="F19" s="14">
        <v>9</v>
      </c>
      <c r="G19" s="14"/>
      <c r="H19" s="65">
        <f t="shared" si="0"/>
        <v>0</v>
      </c>
    </row>
    <row r="20" spans="1:8" s="7" customFormat="1" x14ac:dyDescent="0.3">
      <c r="C20" s="17"/>
    </row>
  </sheetData>
  <mergeCells count="3">
    <mergeCell ref="A1:B6"/>
    <mergeCell ref="G10:G13"/>
    <mergeCell ref="H10:H13"/>
  </mergeCells>
  <printOptions horizontalCentered="1"/>
  <pageMargins left="0.25" right="0.25" top="0.31" bottom="0.75" header="0.3" footer="0.3"/>
  <pageSetup orientation="landscape" r:id="rId1"/>
  <headerFooter>
    <oddFooter>&amp;C&amp;A - Christmas Catalog Purchase Order</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6CFBF-0483-43AD-AF8C-EE1F12427A06}">
  <dimension ref="A1:H20"/>
  <sheetViews>
    <sheetView view="pageBreakPreview" zoomScale="112" zoomScaleNormal="100" zoomScaleSheetLayoutView="112" workbookViewId="0">
      <selection activeCell="C20" sqref="C20"/>
    </sheetView>
  </sheetViews>
  <sheetFormatPr defaultRowHeight="14.4" x14ac:dyDescent="0.3"/>
  <cols>
    <col min="1" max="1" width="16.5546875" customWidth="1"/>
    <col min="2" max="2" width="27.21875" bestFit="1" customWidth="1"/>
    <col min="3" max="3" width="15.77734375" style="1" customWidth="1"/>
    <col min="4" max="4" width="13.77734375" customWidth="1"/>
    <col min="5" max="5" width="11.77734375" customWidth="1"/>
    <col min="6" max="6" width="13.77734375" customWidth="1"/>
    <col min="7" max="8" width="15.77734375" customWidth="1"/>
  </cols>
  <sheetData>
    <row r="1" spans="1:8" ht="20.100000000000001" customHeight="1" x14ac:dyDescent="0.45">
      <c r="A1" s="233" t="s">
        <v>125</v>
      </c>
      <c r="B1" s="234"/>
      <c r="H1" s="8" t="s">
        <v>10</v>
      </c>
    </row>
    <row r="2" spans="1:8" ht="20.100000000000001" customHeight="1" x14ac:dyDescent="0.3">
      <c r="A2" s="235"/>
      <c r="B2" s="236"/>
    </row>
    <row r="3" spans="1:8" ht="20.100000000000001" customHeight="1" x14ac:dyDescent="0.3">
      <c r="A3" s="235"/>
      <c r="B3" s="236"/>
      <c r="D3" s="11" t="s">
        <v>15</v>
      </c>
      <c r="E3" s="2"/>
      <c r="F3" s="2"/>
      <c r="G3" s="12" t="s">
        <v>11</v>
      </c>
      <c r="H3" s="2"/>
    </row>
    <row r="4" spans="1:8" ht="20.100000000000001" customHeight="1" x14ac:dyDescent="0.3">
      <c r="A4" s="235"/>
      <c r="B4" s="236"/>
      <c r="D4" s="11" t="s">
        <v>16</v>
      </c>
      <c r="E4" s="3"/>
      <c r="F4" s="3"/>
      <c r="G4" s="12" t="s">
        <v>12</v>
      </c>
      <c r="H4" s="3"/>
    </row>
    <row r="5" spans="1:8" ht="20.100000000000001" customHeight="1" x14ac:dyDescent="0.3">
      <c r="A5" s="235"/>
      <c r="B5" s="236"/>
      <c r="D5" s="11" t="s">
        <v>63</v>
      </c>
      <c r="E5" s="3"/>
      <c r="F5" s="3"/>
      <c r="G5" s="12" t="s">
        <v>13</v>
      </c>
      <c r="H5" s="3"/>
    </row>
    <row r="6" spans="1:8" ht="20.100000000000001" customHeight="1" thickBot="1" x14ac:dyDescent="0.35">
      <c r="A6" s="237"/>
      <c r="B6" s="238"/>
      <c r="D6" s="11" t="s">
        <v>17</v>
      </c>
      <c r="E6" s="3"/>
      <c r="F6" s="3"/>
      <c r="G6" s="12" t="s">
        <v>14</v>
      </c>
      <c r="H6" s="3"/>
    </row>
    <row r="8" spans="1:8" s="10" customFormat="1" ht="22.5" customHeight="1" x14ac:dyDescent="0.3">
      <c r="A8" s="73" t="s">
        <v>20</v>
      </c>
      <c r="B8" s="77"/>
      <c r="C8" s="75"/>
      <c r="D8" s="73" t="s">
        <v>74</v>
      </c>
      <c r="E8" s="77"/>
      <c r="F8" s="78"/>
      <c r="G8" s="89" t="s">
        <v>18</v>
      </c>
      <c r="H8" s="89" t="s">
        <v>19</v>
      </c>
    </row>
    <row r="9" spans="1:8" ht="15" customHeight="1" x14ac:dyDescent="0.3">
      <c r="A9" s="79" t="s">
        <v>50</v>
      </c>
      <c r="B9" s="67">
        <v>0.4</v>
      </c>
      <c r="D9" s="255" t="s">
        <v>129</v>
      </c>
      <c r="E9" s="256"/>
      <c r="F9" s="257"/>
      <c r="G9" s="90"/>
      <c r="H9" s="90"/>
    </row>
    <row r="10" spans="1:8" ht="15" customHeight="1" x14ac:dyDescent="0.3">
      <c r="A10" s="79" t="s">
        <v>52</v>
      </c>
      <c r="B10" t="s">
        <v>130</v>
      </c>
      <c r="C10"/>
      <c r="D10" s="255"/>
      <c r="E10" s="256"/>
      <c r="F10" s="257"/>
      <c r="G10" s="239">
        <f>SUM(G15:G20)</f>
        <v>0</v>
      </c>
      <c r="H10" s="241">
        <f>SUM(H15:H20)</f>
        <v>0</v>
      </c>
    </row>
    <row r="11" spans="1:8" ht="15" customHeight="1" x14ac:dyDescent="0.3">
      <c r="A11" s="79" t="s">
        <v>56</v>
      </c>
      <c r="B11" t="s">
        <v>126</v>
      </c>
      <c r="D11" s="81" t="s">
        <v>127</v>
      </c>
      <c r="F11" s="93"/>
      <c r="G11" s="239"/>
      <c r="H11" s="241"/>
    </row>
    <row r="12" spans="1:8" ht="15" customHeight="1" x14ac:dyDescent="0.3">
      <c r="A12" s="79" t="s">
        <v>54</v>
      </c>
      <c r="B12" t="s">
        <v>126</v>
      </c>
      <c r="D12" s="251" t="s">
        <v>128</v>
      </c>
      <c r="E12" s="243"/>
      <c r="F12" s="244"/>
      <c r="G12" s="239"/>
      <c r="H12" s="241"/>
    </row>
    <row r="13" spans="1:8" x14ac:dyDescent="0.3">
      <c r="A13" s="82" t="s">
        <v>58</v>
      </c>
      <c r="B13" s="2" t="s">
        <v>126</v>
      </c>
      <c r="C13" s="84"/>
      <c r="D13" s="252"/>
      <c r="E13" s="253"/>
      <c r="F13" s="254"/>
      <c r="G13" s="240"/>
      <c r="H13" s="242"/>
    </row>
    <row r="14" spans="1:8" s="9" customFormat="1" ht="25.05" customHeight="1" x14ac:dyDescent="0.3">
      <c r="A14" s="61" t="s">
        <v>2</v>
      </c>
      <c r="B14" s="61" t="s">
        <v>3</v>
      </c>
      <c r="C14" s="61" t="s">
        <v>4</v>
      </c>
      <c r="D14" s="61" t="s">
        <v>7</v>
      </c>
      <c r="E14" s="61" t="s">
        <v>61</v>
      </c>
      <c r="F14" s="61" t="s">
        <v>62</v>
      </c>
      <c r="G14" s="61" t="s">
        <v>8</v>
      </c>
      <c r="H14" s="61" t="s">
        <v>9</v>
      </c>
    </row>
    <row r="15" spans="1:8" s="7" customFormat="1" ht="30" customHeight="1" x14ac:dyDescent="0.3">
      <c r="A15" s="62">
        <v>602455917850</v>
      </c>
      <c r="B15" s="15" t="s">
        <v>131</v>
      </c>
      <c r="C15" s="102" t="s">
        <v>132</v>
      </c>
      <c r="D15" s="16">
        <v>11.98</v>
      </c>
      <c r="E15" s="16"/>
      <c r="F15" s="91">
        <v>0.4</v>
      </c>
      <c r="G15" s="14"/>
      <c r="H15" s="65">
        <f t="shared" ref="H15:H20" si="0">G15*D15*(1-F15)</f>
        <v>0</v>
      </c>
    </row>
    <row r="16" spans="1:8" s="7" customFormat="1" ht="30" customHeight="1" x14ac:dyDescent="0.3">
      <c r="A16" s="62">
        <v>617884953126</v>
      </c>
      <c r="B16" s="15" t="s">
        <v>133</v>
      </c>
      <c r="C16" s="102" t="s">
        <v>134</v>
      </c>
      <c r="D16" s="16">
        <v>13.98</v>
      </c>
      <c r="E16" s="16"/>
      <c r="F16" s="91">
        <v>0.4</v>
      </c>
      <c r="G16" s="14"/>
      <c r="H16" s="65">
        <f t="shared" si="0"/>
        <v>0</v>
      </c>
    </row>
    <row r="17" spans="1:8" s="7" customFormat="1" ht="30" customHeight="1" x14ac:dyDescent="0.3">
      <c r="A17" s="62">
        <v>602458233254</v>
      </c>
      <c r="B17" s="15" t="s">
        <v>135</v>
      </c>
      <c r="C17" s="102" t="s">
        <v>136</v>
      </c>
      <c r="D17" s="16">
        <v>11.98</v>
      </c>
      <c r="E17" s="16"/>
      <c r="F17" s="91">
        <v>0.4</v>
      </c>
      <c r="G17" s="14"/>
      <c r="H17" s="65">
        <f t="shared" si="0"/>
        <v>0</v>
      </c>
    </row>
    <row r="18" spans="1:8" s="7" customFormat="1" ht="30" customHeight="1" x14ac:dyDescent="0.3">
      <c r="A18" s="62">
        <v>602455709066</v>
      </c>
      <c r="B18" s="103">
        <v>8</v>
      </c>
      <c r="C18" s="102" t="s">
        <v>137</v>
      </c>
      <c r="D18" s="16">
        <v>11.98</v>
      </c>
      <c r="E18" s="16"/>
      <c r="F18" s="91">
        <v>0.4</v>
      </c>
      <c r="G18" s="14"/>
      <c r="H18" s="65">
        <f t="shared" si="0"/>
        <v>0</v>
      </c>
    </row>
    <row r="19" spans="1:8" s="7" customFormat="1" ht="30" customHeight="1" x14ac:dyDescent="0.3">
      <c r="A19" s="62">
        <v>617884951320</v>
      </c>
      <c r="B19" s="15" t="s">
        <v>138</v>
      </c>
      <c r="C19" s="102" t="s">
        <v>139</v>
      </c>
      <c r="D19" s="16">
        <v>13.98</v>
      </c>
      <c r="E19" s="16"/>
      <c r="F19" s="91">
        <v>0.4</v>
      </c>
      <c r="G19" s="14"/>
      <c r="H19" s="65">
        <f t="shared" si="0"/>
        <v>0</v>
      </c>
    </row>
    <row r="20" spans="1:8" s="7" customFormat="1" ht="30" customHeight="1" x14ac:dyDescent="0.3">
      <c r="A20" s="62">
        <v>617884954024</v>
      </c>
      <c r="B20" s="15" t="s">
        <v>140</v>
      </c>
      <c r="C20" s="102" t="s">
        <v>141</v>
      </c>
      <c r="D20" s="16">
        <v>13.98</v>
      </c>
      <c r="E20" s="16"/>
      <c r="F20" s="91">
        <v>0.4</v>
      </c>
      <c r="G20" s="14"/>
      <c r="H20" s="65">
        <f t="shared" si="0"/>
        <v>0</v>
      </c>
    </row>
  </sheetData>
  <mergeCells count="5">
    <mergeCell ref="A1:B6"/>
    <mergeCell ref="G10:G13"/>
    <mergeCell ref="H10:H13"/>
    <mergeCell ref="D12:F13"/>
    <mergeCell ref="D9:F10"/>
  </mergeCells>
  <printOptions horizontalCentered="1"/>
  <pageMargins left="0.25" right="0.25" top="0.31" bottom="0.75" header="0.3" footer="0.3"/>
  <pageSetup orientation="landscape" r:id="rId1"/>
  <headerFooter>
    <oddFooter>&amp;C&amp;A - Christmas Catalog Purchase Order</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65597-9E93-4D2D-8A78-497647AB33AB}">
  <dimension ref="A1:H26"/>
  <sheetViews>
    <sheetView view="pageBreakPreview" zoomScale="112" zoomScaleNormal="100" zoomScaleSheetLayoutView="112" workbookViewId="0">
      <selection activeCell="C20" sqref="C20"/>
    </sheetView>
  </sheetViews>
  <sheetFormatPr defaultRowHeight="14.4" x14ac:dyDescent="0.3"/>
  <cols>
    <col min="1" max="1" width="14.77734375" customWidth="1"/>
    <col min="2" max="2" width="27.21875" bestFit="1" customWidth="1"/>
    <col min="3" max="3" width="15.77734375" style="1" customWidth="1"/>
    <col min="4" max="4" width="13.77734375" customWidth="1"/>
    <col min="5" max="5" width="11.77734375" customWidth="1"/>
    <col min="6" max="6" width="13.77734375" customWidth="1"/>
    <col min="7" max="8" width="15.77734375" customWidth="1"/>
  </cols>
  <sheetData>
    <row r="1" spans="1:8" ht="20.100000000000001" customHeight="1" x14ac:dyDescent="0.45">
      <c r="A1" s="233" t="s">
        <v>142</v>
      </c>
      <c r="B1" s="234"/>
      <c r="H1" s="8" t="s">
        <v>10</v>
      </c>
    </row>
    <row r="2" spans="1:8" ht="20.100000000000001" customHeight="1" x14ac:dyDescent="0.3">
      <c r="A2" s="235"/>
      <c r="B2" s="236"/>
    </row>
    <row r="3" spans="1:8" ht="20.100000000000001" customHeight="1" x14ac:dyDescent="0.3">
      <c r="A3" s="235"/>
      <c r="B3" s="236"/>
      <c r="D3" s="11" t="s">
        <v>15</v>
      </c>
      <c r="E3" s="2"/>
      <c r="F3" s="2"/>
      <c r="G3" s="12" t="s">
        <v>11</v>
      </c>
      <c r="H3" s="2"/>
    </row>
    <row r="4" spans="1:8" ht="20.100000000000001" customHeight="1" x14ac:dyDescent="0.3">
      <c r="A4" s="235"/>
      <c r="B4" s="236"/>
      <c r="D4" s="11" t="s">
        <v>16</v>
      </c>
      <c r="E4" s="3"/>
      <c r="F4" s="3"/>
      <c r="G4" s="12" t="s">
        <v>12</v>
      </c>
      <c r="H4" s="3"/>
    </row>
    <row r="5" spans="1:8" ht="20.100000000000001" customHeight="1" x14ac:dyDescent="0.3">
      <c r="A5" s="235"/>
      <c r="B5" s="236"/>
      <c r="D5" s="11" t="s">
        <v>63</v>
      </c>
      <c r="E5" s="3"/>
      <c r="F5" s="3"/>
      <c r="G5" s="12" t="s">
        <v>13</v>
      </c>
      <c r="H5" s="3"/>
    </row>
    <row r="6" spans="1:8" ht="20.100000000000001" customHeight="1" thickBot="1" x14ac:dyDescent="0.35">
      <c r="A6" s="237"/>
      <c r="B6" s="238"/>
      <c r="D6" s="11" t="s">
        <v>17</v>
      </c>
      <c r="E6" s="3"/>
      <c r="F6" s="3"/>
      <c r="G6" s="12" t="s">
        <v>14</v>
      </c>
      <c r="H6" s="3"/>
    </row>
    <row r="8" spans="1:8" s="10" customFormat="1" ht="22.5" customHeight="1" x14ac:dyDescent="0.3">
      <c r="A8" s="73" t="s">
        <v>20</v>
      </c>
      <c r="B8" s="77"/>
      <c r="C8" s="75"/>
      <c r="D8" s="77"/>
      <c r="E8" s="77"/>
      <c r="F8" s="78"/>
      <c r="G8" s="89" t="s">
        <v>18</v>
      </c>
      <c r="H8" s="89" t="s">
        <v>19</v>
      </c>
    </row>
    <row r="9" spans="1:8" x14ac:dyDescent="0.3">
      <c r="A9" s="79" t="s">
        <v>143</v>
      </c>
      <c r="F9" s="93"/>
      <c r="G9" s="90"/>
      <c r="H9" s="90"/>
    </row>
    <row r="10" spans="1:8" ht="15" customHeight="1" x14ac:dyDescent="0.3">
      <c r="A10" s="79" t="s">
        <v>144</v>
      </c>
      <c r="F10" s="93"/>
      <c r="G10" s="239">
        <f>SUM(G15:G26)</f>
        <v>0</v>
      </c>
      <c r="H10" s="241">
        <f>SUM(H15:H26)</f>
        <v>0</v>
      </c>
    </row>
    <row r="11" spans="1:8" ht="15" customHeight="1" x14ac:dyDescent="0.3">
      <c r="A11" s="79"/>
      <c r="F11" s="93"/>
      <c r="G11" s="239"/>
      <c r="H11" s="241"/>
    </row>
    <row r="12" spans="1:8" ht="15" customHeight="1" x14ac:dyDescent="0.3">
      <c r="A12" s="79"/>
      <c r="F12" s="93"/>
      <c r="G12" s="239"/>
      <c r="H12" s="241"/>
    </row>
    <row r="13" spans="1:8" x14ac:dyDescent="0.3">
      <c r="A13" s="108"/>
      <c r="B13" s="2"/>
      <c r="C13" s="84"/>
      <c r="D13" s="2"/>
      <c r="E13" s="2"/>
      <c r="F13" s="101"/>
      <c r="G13" s="240"/>
      <c r="H13" s="242"/>
    </row>
    <row r="14" spans="1:8" s="9" customFormat="1" ht="29.25" customHeight="1" x14ac:dyDescent="0.3">
      <c r="A14" s="61" t="s">
        <v>2</v>
      </c>
      <c r="B14" s="61" t="s">
        <v>3</v>
      </c>
      <c r="C14" s="61" t="s">
        <v>4</v>
      </c>
      <c r="D14" s="61" t="s">
        <v>7</v>
      </c>
      <c r="E14" s="61" t="s">
        <v>5</v>
      </c>
      <c r="F14" s="61" t="s">
        <v>6</v>
      </c>
      <c r="G14" s="61" t="s">
        <v>8</v>
      </c>
      <c r="H14" s="61" t="s">
        <v>9</v>
      </c>
    </row>
    <row r="15" spans="1:8" s="7" customFormat="1" ht="30" customHeight="1" x14ac:dyDescent="0.3">
      <c r="A15" s="14">
        <v>96069937005</v>
      </c>
      <c r="B15" s="15" t="s">
        <v>145</v>
      </c>
      <c r="C15" s="14" t="s">
        <v>146</v>
      </c>
      <c r="D15" s="16">
        <v>28.99</v>
      </c>
      <c r="E15" s="16">
        <v>13</v>
      </c>
      <c r="F15" s="14">
        <v>2</v>
      </c>
      <c r="G15" s="14"/>
      <c r="H15" s="65">
        <f>E15*G15</f>
        <v>0</v>
      </c>
    </row>
    <row r="16" spans="1:8" s="7" customFormat="1" ht="30" customHeight="1" x14ac:dyDescent="0.3">
      <c r="A16" s="14">
        <v>96069937012</v>
      </c>
      <c r="B16" s="15" t="s">
        <v>147</v>
      </c>
      <c r="C16" s="14" t="s">
        <v>148</v>
      </c>
      <c r="D16" s="16">
        <v>14.99</v>
      </c>
      <c r="E16" s="16">
        <v>6.5</v>
      </c>
      <c r="F16" s="14">
        <v>4</v>
      </c>
      <c r="G16" s="14"/>
      <c r="H16" s="65">
        <f t="shared" ref="H16:H26" si="0">E16*G16</f>
        <v>0</v>
      </c>
    </row>
    <row r="17" spans="1:8" s="7" customFormat="1" ht="30" customHeight="1" x14ac:dyDescent="0.3">
      <c r="A17" s="14">
        <v>96069937036</v>
      </c>
      <c r="B17" s="15" t="s">
        <v>149</v>
      </c>
      <c r="C17" s="14" t="s">
        <v>150</v>
      </c>
      <c r="D17" s="16">
        <v>36.99</v>
      </c>
      <c r="E17" s="16">
        <v>16.5</v>
      </c>
      <c r="F17" s="14">
        <v>2</v>
      </c>
      <c r="G17" s="14"/>
      <c r="H17" s="65">
        <f t="shared" si="0"/>
        <v>0</v>
      </c>
    </row>
    <row r="18" spans="1:8" s="7" customFormat="1" ht="30" customHeight="1" x14ac:dyDescent="0.3">
      <c r="A18" s="14">
        <v>96069937029</v>
      </c>
      <c r="B18" s="15" t="s">
        <v>151</v>
      </c>
      <c r="C18" s="14" t="s">
        <v>152</v>
      </c>
      <c r="D18" s="16">
        <v>19.989999999999998</v>
      </c>
      <c r="E18" s="16">
        <v>9</v>
      </c>
      <c r="F18" s="14">
        <v>2</v>
      </c>
      <c r="G18" s="14"/>
      <c r="H18" s="65">
        <f t="shared" si="0"/>
        <v>0</v>
      </c>
    </row>
    <row r="19" spans="1:8" s="7" customFormat="1" ht="30" customHeight="1" x14ac:dyDescent="0.3">
      <c r="A19" s="14">
        <v>96069937043</v>
      </c>
      <c r="B19" s="15" t="s">
        <v>153</v>
      </c>
      <c r="C19" s="14" t="s">
        <v>154</v>
      </c>
      <c r="D19" s="16">
        <v>21.99</v>
      </c>
      <c r="E19" s="16">
        <v>10</v>
      </c>
      <c r="F19" s="14">
        <v>2</v>
      </c>
      <c r="G19" s="14"/>
      <c r="H19" s="65">
        <f t="shared" si="0"/>
        <v>0</v>
      </c>
    </row>
    <row r="20" spans="1:8" s="7" customFormat="1" ht="30" customHeight="1" x14ac:dyDescent="0.3">
      <c r="A20" s="14">
        <v>96069937050</v>
      </c>
      <c r="B20" s="15" t="s">
        <v>155</v>
      </c>
      <c r="C20" s="14" t="s">
        <v>156</v>
      </c>
      <c r="D20" s="16">
        <v>14.99</v>
      </c>
      <c r="E20" s="16">
        <v>6.75</v>
      </c>
      <c r="F20" s="14">
        <v>2</v>
      </c>
      <c r="G20" s="14"/>
      <c r="H20" s="65">
        <f t="shared" si="0"/>
        <v>0</v>
      </c>
    </row>
    <row r="21" spans="1:8" ht="30" customHeight="1" x14ac:dyDescent="0.3">
      <c r="A21" s="14">
        <v>96069776581</v>
      </c>
      <c r="B21" s="15" t="s">
        <v>157</v>
      </c>
      <c r="C21" s="14" t="s">
        <v>158</v>
      </c>
      <c r="D21" s="16">
        <v>19.989999999999998</v>
      </c>
      <c r="E21" s="16">
        <v>9</v>
      </c>
      <c r="F21" s="14">
        <v>2</v>
      </c>
      <c r="G21" s="14"/>
      <c r="H21" s="65">
        <f t="shared" si="0"/>
        <v>0</v>
      </c>
    </row>
    <row r="22" spans="1:8" ht="30" customHeight="1" x14ac:dyDescent="0.3">
      <c r="A22" s="14">
        <v>96069777168</v>
      </c>
      <c r="B22" s="15" t="s">
        <v>159</v>
      </c>
      <c r="C22" s="14" t="s">
        <v>160</v>
      </c>
      <c r="D22" s="16">
        <v>19.989999999999998</v>
      </c>
      <c r="E22" s="16">
        <v>9</v>
      </c>
      <c r="F22" s="14">
        <v>3</v>
      </c>
      <c r="G22" s="14"/>
      <c r="H22" s="65">
        <f t="shared" si="0"/>
        <v>0</v>
      </c>
    </row>
    <row r="23" spans="1:8" ht="30" customHeight="1" x14ac:dyDescent="0.3">
      <c r="A23" s="14">
        <v>96069777175</v>
      </c>
      <c r="B23" s="15" t="s">
        <v>161</v>
      </c>
      <c r="C23" s="14" t="s">
        <v>162</v>
      </c>
      <c r="D23" s="16">
        <v>19.989999999999998</v>
      </c>
      <c r="E23" s="16">
        <v>9</v>
      </c>
      <c r="F23" s="14">
        <v>3</v>
      </c>
      <c r="G23" s="14"/>
      <c r="H23" s="65">
        <f t="shared" si="0"/>
        <v>0</v>
      </c>
    </row>
    <row r="24" spans="1:8" ht="30" customHeight="1" x14ac:dyDescent="0.3">
      <c r="A24" s="14">
        <v>96069777281</v>
      </c>
      <c r="B24" s="15" t="s">
        <v>163</v>
      </c>
      <c r="C24" s="14" t="s">
        <v>164</v>
      </c>
      <c r="D24" s="16">
        <v>7.99</v>
      </c>
      <c r="E24" s="16">
        <v>3.5</v>
      </c>
      <c r="F24" s="14">
        <v>6</v>
      </c>
      <c r="G24" s="14"/>
      <c r="H24" s="65">
        <f t="shared" si="0"/>
        <v>0</v>
      </c>
    </row>
    <row r="25" spans="1:8" ht="30" customHeight="1" x14ac:dyDescent="0.3">
      <c r="A25" s="14">
        <v>96069777298</v>
      </c>
      <c r="B25" s="15" t="s">
        <v>165</v>
      </c>
      <c r="C25" s="14" t="s">
        <v>166</v>
      </c>
      <c r="D25" s="16">
        <v>7.99</v>
      </c>
      <c r="E25" s="16">
        <v>3.5</v>
      </c>
      <c r="F25" s="14">
        <v>6</v>
      </c>
      <c r="G25" s="14"/>
      <c r="H25" s="65">
        <f t="shared" si="0"/>
        <v>0</v>
      </c>
    </row>
    <row r="26" spans="1:8" ht="30" customHeight="1" x14ac:dyDescent="0.3">
      <c r="A26" s="14">
        <v>96069776673</v>
      </c>
      <c r="B26" s="15" t="s">
        <v>167</v>
      </c>
      <c r="C26" s="14" t="s">
        <v>168</v>
      </c>
      <c r="D26" s="16">
        <v>9.99</v>
      </c>
      <c r="E26" s="16">
        <v>4.5</v>
      </c>
      <c r="F26" s="14">
        <v>6</v>
      </c>
      <c r="G26" s="14"/>
      <c r="H26" s="65">
        <f t="shared" si="0"/>
        <v>0</v>
      </c>
    </row>
  </sheetData>
  <mergeCells count="3">
    <mergeCell ref="A1:B6"/>
    <mergeCell ref="G10:G13"/>
    <mergeCell ref="H10:H13"/>
  </mergeCells>
  <printOptions horizontalCentered="1"/>
  <pageMargins left="0.25" right="0.25" top="0.31" bottom="0.75" header="0.3" footer="0.3"/>
  <pageSetup orientation="landscape" r:id="rId1"/>
  <headerFooter>
    <oddFooter>&amp;C&amp;A - Christmas Catalog Purchase Order</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B6DCB-1A5C-424D-8ADE-564A2BE6689C}">
  <dimension ref="A1:H29"/>
  <sheetViews>
    <sheetView view="pageBreakPreview" zoomScale="112" zoomScaleNormal="100" zoomScaleSheetLayoutView="112" workbookViewId="0">
      <selection activeCell="C20" sqref="C20"/>
    </sheetView>
  </sheetViews>
  <sheetFormatPr defaultRowHeight="14.4" x14ac:dyDescent="0.3"/>
  <cols>
    <col min="1" max="1" width="17.5546875" customWidth="1"/>
    <col min="2" max="2" width="27.21875" bestFit="1" customWidth="1"/>
    <col min="3" max="3" width="15.77734375" style="1" customWidth="1"/>
    <col min="4" max="4" width="13.77734375" customWidth="1"/>
    <col min="5" max="5" width="11.77734375" customWidth="1"/>
    <col min="6" max="6" width="13.77734375" customWidth="1"/>
    <col min="7" max="8" width="15.77734375" customWidth="1"/>
  </cols>
  <sheetData>
    <row r="1" spans="1:8" ht="20.100000000000001" customHeight="1" x14ac:dyDescent="0.45">
      <c r="A1" s="233" t="s">
        <v>169</v>
      </c>
      <c r="B1" s="234"/>
      <c r="H1" s="8" t="s">
        <v>10</v>
      </c>
    </row>
    <row r="2" spans="1:8" ht="20.100000000000001" customHeight="1" x14ac:dyDescent="0.3">
      <c r="A2" s="235"/>
      <c r="B2" s="236"/>
    </row>
    <row r="3" spans="1:8" ht="20.100000000000001" customHeight="1" x14ac:dyDescent="0.3">
      <c r="A3" s="235"/>
      <c r="B3" s="236"/>
      <c r="D3" s="11" t="s">
        <v>15</v>
      </c>
      <c r="E3" s="2"/>
      <c r="F3" s="2"/>
      <c r="G3" s="12" t="s">
        <v>11</v>
      </c>
      <c r="H3" s="2"/>
    </row>
    <row r="4" spans="1:8" ht="20.100000000000001" customHeight="1" x14ac:dyDescent="0.3">
      <c r="A4" s="235"/>
      <c r="B4" s="236"/>
      <c r="D4" s="11" t="s">
        <v>16</v>
      </c>
      <c r="E4" s="3"/>
      <c r="F4" s="3"/>
      <c r="G4" s="12" t="s">
        <v>12</v>
      </c>
      <c r="H4" s="3"/>
    </row>
    <row r="5" spans="1:8" ht="20.100000000000001" customHeight="1" x14ac:dyDescent="0.3">
      <c r="A5" s="235"/>
      <c r="B5" s="236"/>
      <c r="D5" s="11" t="s">
        <v>63</v>
      </c>
      <c r="E5" s="3"/>
      <c r="F5" s="3"/>
      <c r="G5" s="12" t="s">
        <v>13</v>
      </c>
      <c r="H5" s="3"/>
    </row>
    <row r="6" spans="1:8" ht="20.100000000000001" customHeight="1" thickBot="1" x14ac:dyDescent="0.35">
      <c r="A6" s="237"/>
      <c r="B6" s="238"/>
      <c r="D6" s="11" t="s">
        <v>17</v>
      </c>
      <c r="E6" s="3"/>
      <c r="F6" s="3"/>
      <c r="G6" s="12" t="s">
        <v>14</v>
      </c>
      <c r="H6" s="3"/>
    </row>
    <row r="8" spans="1:8" s="10" customFormat="1" ht="22.5" customHeight="1" x14ac:dyDescent="0.3">
      <c r="A8" s="73" t="s">
        <v>20</v>
      </c>
      <c r="B8" s="77"/>
      <c r="C8" s="75"/>
      <c r="D8" s="77"/>
      <c r="E8" s="77"/>
      <c r="F8" s="78"/>
      <c r="G8" s="89" t="s">
        <v>18</v>
      </c>
      <c r="H8" s="89" t="s">
        <v>19</v>
      </c>
    </row>
    <row r="9" spans="1:8" x14ac:dyDescent="0.3">
      <c r="A9" s="79" t="s">
        <v>170</v>
      </c>
      <c r="B9" s="67">
        <v>0.5</v>
      </c>
      <c r="F9" s="93"/>
      <c r="G9" s="90"/>
      <c r="H9" s="90"/>
    </row>
    <row r="10" spans="1:8" ht="15" customHeight="1" x14ac:dyDescent="0.3">
      <c r="A10" s="79" t="s">
        <v>171</v>
      </c>
      <c r="B10" t="s">
        <v>172</v>
      </c>
      <c r="F10" s="93"/>
      <c r="G10" s="239">
        <f>SUM(G15:G29)</f>
        <v>0</v>
      </c>
      <c r="H10" s="241">
        <f>SUM(H15:H29)</f>
        <v>0</v>
      </c>
    </row>
    <row r="11" spans="1:8" ht="15" customHeight="1" x14ac:dyDescent="0.3">
      <c r="A11" s="79" t="s">
        <v>173</v>
      </c>
      <c r="B11" t="s">
        <v>72</v>
      </c>
      <c r="F11" s="93"/>
      <c r="G11" s="239"/>
      <c r="H11" s="241"/>
    </row>
    <row r="12" spans="1:8" ht="15" customHeight="1" x14ac:dyDescent="0.3">
      <c r="A12" s="79" t="s">
        <v>174</v>
      </c>
      <c r="B12" t="s">
        <v>100</v>
      </c>
      <c r="F12" s="93"/>
      <c r="G12" s="239"/>
      <c r="H12" s="241"/>
    </row>
    <row r="13" spans="1:8" x14ac:dyDescent="0.3">
      <c r="A13" s="108"/>
      <c r="B13" s="2"/>
      <c r="C13" s="84"/>
      <c r="D13" s="2"/>
      <c r="E13" s="2"/>
      <c r="F13" s="101"/>
      <c r="G13" s="240"/>
      <c r="H13" s="242"/>
    </row>
    <row r="14" spans="1:8" s="9" customFormat="1" ht="30.75" customHeight="1" x14ac:dyDescent="0.3">
      <c r="A14" s="61" t="s">
        <v>2</v>
      </c>
      <c r="B14" s="61" t="s">
        <v>3</v>
      </c>
      <c r="C14" s="61" t="s">
        <v>4</v>
      </c>
      <c r="D14" s="61" t="s">
        <v>7</v>
      </c>
      <c r="E14" s="61" t="s">
        <v>5</v>
      </c>
      <c r="F14" s="61" t="s">
        <v>6</v>
      </c>
      <c r="G14" s="61" t="s">
        <v>8</v>
      </c>
      <c r="H14" s="61" t="s">
        <v>9</v>
      </c>
    </row>
    <row r="15" spans="1:8" s="7" customFormat="1" ht="30" customHeight="1" x14ac:dyDescent="0.3">
      <c r="A15" s="62">
        <v>9781639522750</v>
      </c>
      <c r="B15" s="19" t="s">
        <v>175</v>
      </c>
      <c r="C15" s="14" t="s">
        <v>176</v>
      </c>
      <c r="D15" s="16">
        <v>19.989999999999998</v>
      </c>
      <c r="E15" s="16">
        <f>D15/2</f>
        <v>9.9949999999999992</v>
      </c>
      <c r="F15" s="14"/>
      <c r="G15" s="14"/>
      <c r="H15" s="65">
        <f>E15*G15</f>
        <v>0</v>
      </c>
    </row>
    <row r="16" spans="1:8" s="7" customFormat="1" ht="30" customHeight="1" x14ac:dyDescent="0.3">
      <c r="A16" s="62">
        <v>1220000322707</v>
      </c>
      <c r="B16" s="19" t="s">
        <v>177</v>
      </c>
      <c r="C16" s="14" t="s">
        <v>178</v>
      </c>
      <c r="D16" s="16">
        <v>29.99</v>
      </c>
      <c r="E16" s="16">
        <f t="shared" ref="E16:E29" si="0">D16/2</f>
        <v>14.994999999999999</v>
      </c>
      <c r="F16" s="14"/>
      <c r="G16" s="14"/>
      <c r="H16" s="65">
        <f t="shared" ref="H16:H29" si="1">E16*G16</f>
        <v>0</v>
      </c>
    </row>
    <row r="17" spans="1:8" s="7" customFormat="1" ht="30" customHeight="1" x14ac:dyDescent="0.3">
      <c r="A17" s="62">
        <v>1220000322714</v>
      </c>
      <c r="B17" s="19" t="s">
        <v>179</v>
      </c>
      <c r="C17" s="14" t="s">
        <v>180</v>
      </c>
      <c r="D17" s="16">
        <v>29.99</v>
      </c>
      <c r="E17" s="16">
        <f t="shared" si="0"/>
        <v>14.994999999999999</v>
      </c>
      <c r="F17" s="14"/>
      <c r="G17" s="14"/>
      <c r="H17" s="65">
        <f t="shared" si="1"/>
        <v>0</v>
      </c>
    </row>
    <row r="18" spans="1:8" s="7" customFormat="1" ht="30" customHeight="1" x14ac:dyDescent="0.3">
      <c r="A18" s="62">
        <v>1220000322868</v>
      </c>
      <c r="B18" s="19" t="s">
        <v>181</v>
      </c>
      <c r="C18" s="14" t="s">
        <v>182</v>
      </c>
      <c r="D18" s="16">
        <v>9.99</v>
      </c>
      <c r="E18" s="16">
        <f t="shared" si="0"/>
        <v>4.9950000000000001</v>
      </c>
      <c r="F18" s="14"/>
      <c r="G18" s="14"/>
      <c r="H18" s="65">
        <f t="shared" si="1"/>
        <v>0</v>
      </c>
    </row>
    <row r="19" spans="1:8" s="7" customFormat="1" ht="30" customHeight="1" x14ac:dyDescent="0.3">
      <c r="A19" s="62">
        <v>1220000322769</v>
      </c>
      <c r="B19" s="19" t="s">
        <v>183</v>
      </c>
      <c r="C19" s="14" t="s">
        <v>184</v>
      </c>
      <c r="D19" s="16">
        <v>19.989999999999998</v>
      </c>
      <c r="E19" s="16">
        <f t="shared" si="0"/>
        <v>9.9949999999999992</v>
      </c>
      <c r="F19" s="14"/>
      <c r="G19" s="14"/>
      <c r="H19" s="65">
        <f t="shared" si="1"/>
        <v>0</v>
      </c>
    </row>
    <row r="20" spans="1:8" s="7" customFormat="1" ht="30" customHeight="1" x14ac:dyDescent="0.3">
      <c r="A20" s="62">
        <v>9781776370900</v>
      </c>
      <c r="B20" s="19" t="s">
        <v>185</v>
      </c>
      <c r="C20" s="14" t="s">
        <v>186</v>
      </c>
      <c r="D20" s="16">
        <v>19.989999999999998</v>
      </c>
      <c r="E20" s="16">
        <f t="shared" si="0"/>
        <v>9.9949999999999992</v>
      </c>
      <c r="F20" s="14"/>
      <c r="G20" s="14"/>
      <c r="H20" s="65">
        <f t="shared" si="1"/>
        <v>0</v>
      </c>
    </row>
    <row r="21" spans="1:8" ht="30" customHeight="1" x14ac:dyDescent="0.3">
      <c r="A21" s="62">
        <v>9781776371853</v>
      </c>
      <c r="B21" s="19" t="s">
        <v>187</v>
      </c>
      <c r="C21" s="14" t="s">
        <v>188</v>
      </c>
      <c r="D21" s="16">
        <v>9.99</v>
      </c>
      <c r="E21" s="16">
        <f t="shared" si="0"/>
        <v>4.9950000000000001</v>
      </c>
      <c r="F21" s="14"/>
      <c r="G21" s="14"/>
      <c r="H21" s="65">
        <f t="shared" si="1"/>
        <v>0</v>
      </c>
    </row>
    <row r="22" spans="1:8" ht="30" customHeight="1" x14ac:dyDescent="0.3">
      <c r="A22" s="62">
        <v>1220000370579</v>
      </c>
      <c r="B22" s="19" t="s">
        <v>189</v>
      </c>
      <c r="C22" s="14" t="s">
        <v>190</v>
      </c>
      <c r="D22" s="16">
        <v>12.99</v>
      </c>
      <c r="E22" s="16">
        <f t="shared" si="0"/>
        <v>6.4950000000000001</v>
      </c>
      <c r="F22" s="14"/>
      <c r="G22" s="14"/>
      <c r="H22" s="65">
        <f t="shared" si="1"/>
        <v>0</v>
      </c>
    </row>
    <row r="23" spans="1:8" ht="30" customHeight="1" x14ac:dyDescent="0.3">
      <c r="A23" s="62">
        <v>1220000370562</v>
      </c>
      <c r="B23" s="19" t="s">
        <v>191</v>
      </c>
      <c r="C23" s="14" t="s">
        <v>192</v>
      </c>
      <c r="D23" s="16">
        <v>12.99</v>
      </c>
      <c r="E23" s="16">
        <f t="shared" si="0"/>
        <v>6.4950000000000001</v>
      </c>
      <c r="F23" s="14"/>
      <c r="G23" s="14"/>
      <c r="H23" s="65">
        <f t="shared" si="1"/>
        <v>0</v>
      </c>
    </row>
    <row r="24" spans="1:8" ht="30" customHeight="1" x14ac:dyDescent="0.3">
      <c r="A24" s="62">
        <v>1220000321762</v>
      </c>
      <c r="B24" s="19" t="s">
        <v>193</v>
      </c>
      <c r="C24" s="14" t="s">
        <v>194</v>
      </c>
      <c r="D24" s="16">
        <v>12.99</v>
      </c>
      <c r="E24" s="16">
        <f t="shared" si="0"/>
        <v>6.4950000000000001</v>
      </c>
      <c r="F24" s="14"/>
      <c r="G24" s="14"/>
      <c r="H24" s="65">
        <f t="shared" si="1"/>
        <v>0</v>
      </c>
    </row>
    <row r="25" spans="1:8" ht="30" customHeight="1" x14ac:dyDescent="0.3">
      <c r="A25" s="62">
        <v>1220000321243</v>
      </c>
      <c r="B25" s="19" t="s">
        <v>195</v>
      </c>
      <c r="C25" s="14" t="s">
        <v>196</v>
      </c>
      <c r="D25" s="16">
        <v>29.99</v>
      </c>
      <c r="E25" s="16">
        <f t="shared" si="0"/>
        <v>14.994999999999999</v>
      </c>
      <c r="F25" s="14"/>
      <c r="G25" s="14"/>
      <c r="H25" s="65">
        <f t="shared" si="1"/>
        <v>0</v>
      </c>
    </row>
    <row r="26" spans="1:8" ht="30" customHeight="1" x14ac:dyDescent="0.3">
      <c r="A26" s="62">
        <v>1220000321250</v>
      </c>
      <c r="B26" s="19" t="s">
        <v>197</v>
      </c>
      <c r="C26" s="14" t="s">
        <v>198</v>
      </c>
      <c r="D26" s="16">
        <v>29.99</v>
      </c>
      <c r="E26" s="16">
        <f t="shared" si="0"/>
        <v>14.994999999999999</v>
      </c>
      <c r="F26" s="14"/>
      <c r="G26" s="14"/>
      <c r="H26" s="65">
        <f t="shared" si="1"/>
        <v>0</v>
      </c>
    </row>
    <row r="27" spans="1:8" ht="30" customHeight="1" x14ac:dyDescent="0.3">
      <c r="A27" s="62">
        <v>9781642729986</v>
      </c>
      <c r="B27" s="19" t="s">
        <v>199</v>
      </c>
      <c r="C27" s="14" t="s">
        <v>200</v>
      </c>
      <c r="D27" s="16">
        <v>16.989999999999998</v>
      </c>
      <c r="E27" s="16">
        <f t="shared" si="0"/>
        <v>8.4949999999999992</v>
      </c>
      <c r="F27" s="14"/>
      <c r="G27" s="14"/>
      <c r="H27" s="65">
        <f t="shared" si="1"/>
        <v>0</v>
      </c>
    </row>
    <row r="28" spans="1:8" ht="30" customHeight="1" x14ac:dyDescent="0.3">
      <c r="A28" s="62">
        <v>9781642729924</v>
      </c>
      <c r="B28" s="19" t="s">
        <v>201</v>
      </c>
      <c r="C28" s="14" t="s">
        <v>202</v>
      </c>
      <c r="D28" s="16">
        <v>29.99</v>
      </c>
      <c r="E28" s="16">
        <f t="shared" si="0"/>
        <v>14.994999999999999</v>
      </c>
      <c r="F28" s="14"/>
      <c r="G28" s="14"/>
      <c r="H28" s="65">
        <f t="shared" si="1"/>
        <v>0</v>
      </c>
    </row>
    <row r="29" spans="1:8" ht="30" customHeight="1" x14ac:dyDescent="0.3">
      <c r="A29" s="62">
        <v>9781642729306</v>
      </c>
      <c r="B29" s="19" t="s">
        <v>203</v>
      </c>
      <c r="C29" s="14" t="s">
        <v>204</v>
      </c>
      <c r="D29" s="16">
        <v>29.99</v>
      </c>
      <c r="E29" s="16">
        <f t="shared" si="0"/>
        <v>14.994999999999999</v>
      </c>
      <c r="F29" s="14"/>
      <c r="G29" s="14"/>
      <c r="H29" s="65">
        <f t="shared" si="1"/>
        <v>0</v>
      </c>
    </row>
  </sheetData>
  <mergeCells count="3">
    <mergeCell ref="A1:B6"/>
    <mergeCell ref="G10:G13"/>
    <mergeCell ref="H10:H13"/>
  </mergeCells>
  <printOptions horizontalCentered="1"/>
  <pageMargins left="0.25" right="0.25" top="0.31" bottom="0.75" header="0.3" footer="0.3"/>
  <pageSetup orientation="landscape" r:id="rId1"/>
  <headerFooter>
    <oddFooter>&amp;C&amp;A - Christmas Catalog Purchase Order</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36</vt:i4>
      </vt:variant>
    </vt:vector>
  </HeadingPairs>
  <TitlesOfParts>
    <vt:vector size="68" baseType="lpstr">
      <vt:lpstr>Abbey + CA Gift</vt:lpstr>
      <vt:lpstr>AMG</vt:lpstr>
      <vt:lpstr>B&amp;H</vt:lpstr>
      <vt:lpstr>Baker</vt:lpstr>
      <vt:lpstr>Barbour</vt:lpstr>
      <vt:lpstr>burton + BURTON</vt:lpstr>
      <vt:lpstr>Capitol</vt:lpstr>
      <vt:lpstr>Carson</vt:lpstr>
      <vt:lpstr>Christian Art Gifts</vt:lpstr>
      <vt:lpstr>Concordia</vt:lpstr>
      <vt:lpstr>Creative Brands</vt:lpstr>
      <vt:lpstr>Crossway</vt:lpstr>
      <vt:lpstr>David C Cook</vt:lpstr>
      <vt:lpstr>Dexterity</vt:lpstr>
      <vt:lpstr>FaithWords</vt:lpstr>
      <vt:lpstr>GTL</vt:lpstr>
      <vt:lpstr>HCCP</vt:lpstr>
      <vt:lpstr>Harvest House</vt:lpstr>
      <vt:lpstr>InterVarsity Press</vt:lpstr>
      <vt:lpstr>Kerusso</vt:lpstr>
      <vt:lpstr>Kregel</vt:lpstr>
      <vt:lpstr>Moody</vt:lpstr>
      <vt:lpstr>P Graham Dunn</vt:lpstr>
      <vt:lpstr>Provident</vt:lpstr>
      <vt:lpstr>Puzzle Piece</vt:lpstr>
      <vt:lpstr>Redemption Press</vt:lpstr>
      <vt:lpstr>Rooted Chronicles</vt:lpstr>
      <vt:lpstr>Tabbies</vt:lpstr>
      <vt:lpstr>Terminus Media</vt:lpstr>
      <vt:lpstr>The Good Book</vt:lpstr>
      <vt:lpstr>The Jesus Oil</vt:lpstr>
      <vt:lpstr>Tyndale</vt:lpstr>
      <vt:lpstr>GTL!Print_Area</vt:lpstr>
      <vt:lpstr>HCCP!Print_Area</vt:lpstr>
      <vt:lpstr>Kerusso!Print_Area</vt:lpstr>
      <vt:lpstr>'P Graham Dunn'!Print_Area</vt:lpstr>
      <vt:lpstr>Tabbies!Print_Area</vt:lpstr>
      <vt:lpstr>Tyndale!Print_Area</vt:lpstr>
      <vt:lpstr>'Abbey + CA Gift'!Print_Titles</vt:lpstr>
      <vt:lpstr>AMG!Print_Titles</vt:lpstr>
      <vt:lpstr>'B&amp;H'!Print_Titles</vt:lpstr>
      <vt:lpstr>Baker!Print_Titles</vt:lpstr>
      <vt:lpstr>Barbour!Print_Titles</vt:lpstr>
      <vt:lpstr>'burton + BURTON'!Print_Titles</vt:lpstr>
      <vt:lpstr>Capitol!Print_Titles</vt:lpstr>
      <vt:lpstr>Carson!Print_Titles</vt:lpstr>
      <vt:lpstr>'Christian Art Gifts'!Print_Titles</vt:lpstr>
      <vt:lpstr>Concordia!Print_Titles</vt:lpstr>
      <vt:lpstr>'Creative Brands'!Print_Titles</vt:lpstr>
      <vt:lpstr>Crossway!Print_Titles</vt:lpstr>
      <vt:lpstr>'David C Cook'!Print_Titles</vt:lpstr>
      <vt:lpstr>Dexterity!Print_Titles</vt:lpstr>
      <vt:lpstr>FaithWords!Print_Titles</vt:lpstr>
      <vt:lpstr>'Harvest House'!Print_Titles</vt:lpstr>
      <vt:lpstr>HCCP!Print_Titles</vt:lpstr>
      <vt:lpstr>'InterVarsity Press'!Print_Titles</vt:lpstr>
      <vt:lpstr>Kerusso!Print_Titles</vt:lpstr>
      <vt:lpstr>Kregel!Print_Titles</vt:lpstr>
      <vt:lpstr>Moody!Print_Titles</vt:lpstr>
      <vt:lpstr>'P Graham Dunn'!Print_Titles</vt:lpstr>
      <vt:lpstr>Provident!Print_Titles</vt:lpstr>
      <vt:lpstr>'Puzzle Piece'!Print_Titles</vt:lpstr>
      <vt:lpstr>'Redemption Press'!Print_Titles</vt:lpstr>
      <vt:lpstr>'Rooted Chronicles'!Print_Titles</vt:lpstr>
      <vt:lpstr>Tabbies!Print_Titles</vt:lpstr>
      <vt:lpstr>'Terminus Media'!Print_Titles</vt:lpstr>
      <vt:lpstr>'The Good Book'!Print_Titles</vt:lpstr>
      <vt:lpstr>'The Jesus Oil'!Print_Titles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Brooke Koroknay</dc:creator>
  <cp:lastModifiedBy>Lori Wilbanks</cp:lastModifiedBy>
  <cp:lastPrinted>2023-10-13T14:55:21Z</cp:lastPrinted>
  <dcterms:created xsi:type="dcterms:W3CDTF">2023-09-12T15:54:29Z</dcterms:created>
  <dcterms:modified xsi:type="dcterms:W3CDTF">2023-11-02T18:14:13Z</dcterms:modified>
</cp:coreProperties>
</file>