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6159\Dropbox\! Current Catalog Due\POs\Past POs\"/>
    </mc:Choice>
  </mc:AlternateContent>
  <xr:revisionPtr revIDLastSave="0" documentId="13_ncr:1_{1A029BE1-4EBC-4744-8ACE-B884B428AEBC}" xr6:coauthVersionLast="47" xr6:coauthVersionMax="47" xr10:uidLastSave="{00000000-0000-0000-0000-000000000000}"/>
  <bookViews>
    <workbookView xWindow="-28920" yWindow="-120" windowWidth="29040" windowHeight="15720" tabRatio="803" xr2:uid="{6E613A5E-DC92-4CAE-92C6-7E8ED8B4CC52}"/>
  </bookViews>
  <sheets>
    <sheet name="Important Information" sheetId="92" r:id="rId1"/>
    <sheet name="AMG" sheetId="94" r:id="rId2"/>
    <sheet name="B&amp;H" sheetId="72" r:id="rId3"/>
    <sheet name="Baker" sheetId="73" r:id="rId4"/>
    <sheet name="Barbour" sheetId="74" r:id="rId5"/>
    <sheet name="Capitol" sheetId="71" r:id="rId6"/>
    <sheet name="Charisma Media" sheetId="76" r:id="rId7"/>
    <sheet name="David C Cook" sheetId="81" r:id="rId8"/>
    <sheet name="Destiny Image" sheetId="83" r:id="rId9"/>
    <sheet name="Dexterity" sheetId="97" r:id="rId10"/>
    <sheet name="Faithwords" sheetId="84" r:id="rId11"/>
    <sheet name="HarperCollins" sheetId="111" r:id="rId12"/>
    <sheet name="Harvest House" sheetId="75" r:id="rId13"/>
    <sheet name="IVP" sheetId="68" r:id="rId14"/>
    <sheet name="Moody" sheetId="69" r:id="rId15"/>
    <sheet name="Our Daily Bread" sheetId="108" r:id="rId16"/>
    <sheet name="Redemption Press" sheetId="102" r:id="rId17"/>
    <sheet name="The Good Book Co." sheetId="87" r:id="rId18"/>
    <sheet name="Tyndale" sheetId="112" r:id="rId19"/>
    <sheet name="Abbey +CA Gifts" sheetId="80" r:id="rId20"/>
    <sheet name="Burton &amp; Burton" sheetId="79" r:id="rId21"/>
    <sheet name="Carson" sheetId="55" r:id="rId22"/>
    <sheet name="Christian Art Gifts" sheetId="56" r:id="rId23"/>
    <sheet name="Creative Brands" sheetId="61" r:id="rId24"/>
    <sheet name="GT Luscombe" sheetId="114" r:id="rId25"/>
    <sheet name="Kerusso" sheetId="86" r:id="rId26"/>
    <sheet name="P Graham Dunn" sheetId="62" r:id="rId27"/>
    <sheet name="Tabbies" sheetId="100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key2" localSheetId="11" hidden="1">#REF!</definedName>
    <definedName name="__________________________________key2" localSheetId="15" hidden="1">#REF!</definedName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8" hidden="1">Tyndale!$A$12:$K$12</definedName>
    <definedName name="_Key1" localSheetId="24" hidden="1">#REF!</definedName>
    <definedName name="_Key1" localSheetId="11" hidden="1">#REF!</definedName>
    <definedName name="_Key1" localSheetId="15" hidden="1">#REF!</definedName>
    <definedName name="_Key1" hidden="1">#REF!</definedName>
    <definedName name="_Key2" localSheetId="15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24" hidden="1">#REF!</definedName>
    <definedName name="_Sort" localSheetId="11" hidden="1">#REF!</definedName>
    <definedName name="_Sort" localSheetId="15" hidden="1">#REF!</definedName>
    <definedName name="_Sort" hidden="1">#REF!</definedName>
    <definedName name="advent" localSheetId="15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 localSheetId="15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24">#REF!</definedName>
    <definedName name="janines" localSheetId="11">#REF!</definedName>
    <definedName name="janines" localSheetId="15">#REF!</definedName>
    <definedName name="janines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 localSheetId="24">#REF!</definedName>
    <definedName name="MU" localSheetId="11">#REF!</definedName>
    <definedName name="MU">#REF!</definedName>
    <definedName name="mun" localSheetId="24">#REF!</definedName>
    <definedName name="mun" localSheetId="11">#REF!</definedName>
    <definedName name="mun">#REF!</definedName>
    <definedName name="music" localSheetId="24">#REF!</definedName>
    <definedName name="music" localSheetId="11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19">'Abbey +CA Gifts'!$A$1:$I$23</definedName>
    <definedName name="_xlnm.Print_Area" localSheetId="1">AMG!$A$1:$I$18</definedName>
    <definedName name="_xlnm.Print_Area" localSheetId="2">'B&amp;H'!$A$1:$I$28</definedName>
    <definedName name="_xlnm.Print_Area" localSheetId="3">Baker!$A$1:$I$19</definedName>
    <definedName name="_xlnm.Print_Area" localSheetId="4">Barbour!$A$1:$I$19</definedName>
    <definedName name="_xlnm.Print_Area" localSheetId="20">'Burton &amp; Burton'!$A$1:$I$19</definedName>
    <definedName name="_xlnm.Print_Area" localSheetId="5">Capitol!$A$1:$I$28</definedName>
    <definedName name="_xlnm.Print_Area" localSheetId="21">Carson!$A$1:$I$30</definedName>
    <definedName name="_xlnm.Print_Area" localSheetId="6">'Charisma Media'!$A$1:$I$17</definedName>
    <definedName name="_xlnm.Print_Area" localSheetId="22">'Christian Art Gifts'!$A$1:$I$33</definedName>
    <definedName name="_xlnm.Print_Area" localSheetId="23">'Creative Brands'!$A$1:$I$24</definedName>
    <definedName name="_xlnm.Print_Area" localSheetId="7">'David C Cook'!$A$1:$I$107</definedName>
    <definedName name="_xlnm.Print_Area" localSheetId="8">'Destiny Image'!$A$1:$I$18</definedName>
    <definedName name="_xlnm.Print_Area" localSheetId="9">Dexterity!$A$1:$I$18</definedName>
    <definedName name="_xlnm.Print_Area" localSheetId="10">Faithwords!$A$1:$I$104</definedName>
    <definedName name="_xlnm.Print_Area" localSheetId="24">'GT Luscombe'!$A$1:$F$49</definedName>
    <definedName name="_xlnm.Print_Area" localSheetId="11">HarperCollins!$A$1:$H$96</definedName>
    <definedName name="_xlnm.Print_Area" localSheetId="12">'Harvest House'!$A$1:$I$17</definedName>
    <definedName name="_xlnm.Print_Area" localSheetId="0">'Important Information'!$A$1:$G$32</definedName>
    <definedName name="_xlnm.Print_Area" localSheetId="13">IVP!$A$1:$I$19</definedName>
    <definedName name="_xlnm.Print_Area" localSheetId="25">Kerusso!$A$1:$I$26</definedName>
    <definedName name="_xlnm.Print_Area" localSheetId="14">Moody!$A$1:$I$18</definedName>
    <definedName name="_xlnm.Print_Area" localSheetId="15">'Our Daily Bread'!$A$1:$I$23</definedName>
    <definedName name="_xlnm.Print_Area" localSheetId="26">'P Graham Dunn'!$A$1:$I$20</definedName>
    <definedName name="_xlnm.Print_Area" localSheetId="16">'Redemption Press'!$A$1:$I$25</definedName>
    <definedName name="_xlnm.Print_Area" localSheetId="27">Tabbies!$A$1:$I$20</definedName>
    <definedName name="_xlnm.Print_Area" localSheetId="17">'The Good Book Co.'!$A$1:$I$17</definedName>
    <definedName name="_xlnm.Print_Area" localSheetId="18">Tyndale!$A$1:$K$37</definedName>
    <definedName name="_xlnm.Print_Titles" localSheetId="19">'Abbey +CA Gifts'!$16:$16</definedName>
    <definedName name="_xlnm.Print_Titles" localSheetId="1">AMG!$16:$16</definedName>
    <definedName name="_xlnm.Print_Titles" localSheetId="2">'B&amp;H'!$16:$16</definedName>
    <definedName name="_xlnm.Print_Titles" localSheetId="3">Baker!$16:$16</definedName>
    <definedName name="_xlnm.Print_Titles" localSheetId="4">Barbour!$16:$16</definedName>
    <definedName name="_xlnm.Print_Titles" localSheetId="20">'Burton &amp; Burton'!$16:$16</definedName>
    <definedName name="_xlnm.Print_Titles" localSheetId="5">Capitol!$16:$16</definedName>
    <definedName name="_xlnm.Print_Titles" localSheetId="21">Carson!$16:$16</definedName>
    <definedName name="_xlnm.Print_Titles" localSheetId="6">'Charisma Media'!$16:$16</definedName>
    <definedName name="_xlnm.Print_Titles" localSheetId="22">'Christian Art Gifts'!$16:$16</definedName>
    <definedName name="_xlnm.Print_Titles" localSheetId="23">'Creative Brands'!$16:$16</definedName>
    <definedName name="_xlnm.Print_Titles" localSheetId="7">'David C Cook'!$16:$16</definedName>
    <definedName name="_xlnm.Print_Titles" localSheetId="8">'Destiny Image'!$16:$16</definedName>
    <definedName name="_xlnm.Print_Titles" localSheetId="9">Dexterity!$16:$16</definedName>
    <definedName name="_xlnm.Print_Titles" localSheetId="10">Faithwords!$16:$16</definedName>
    <definedName name="_xlnm.Print_Titles" localSheetId="11">HarperCollins!$11:$11</definedName>
    <definedName name="_xlnm.Print_Titles" localSheetId="12">'Harvest House'!$16:$16</definedName>
    <definedName name="_xlnm.Print_Titles" localSheetId="13">IVP!$16:$16</definedName>
    <definedName name="_xlnm.Print_Titles" localSheetId="25">Kerusso!$16:$16</definedName>
    <definedName name="_xlnm.Print_Titles" localSheetId="14">Moody!$16:$16</definedName>
    <definedName name="_xlnm.Print_Titles" localSheetId="15">'Our Daily Bread'!$16:$16</definedName>
    <definedName name="_xlnm.Print_Titles" localSheetId="26">'P Graham Dunn'!$16:$16</definedName>
    <definedName name="_xlnm.Print_Titles" localSheetId="16">'Redemption Press'!$16:$16</definedName>
    <definedName name="_xlnm.Print_Titles" localSheetId="27">Tabbies!$16:$16</definedName>
    <definedName name="_xlnm.Print_Titles" localSheetId="17">'The Good Book Co.'!$16:$16</definedName>
    <definedName name="_xlnm.Print_Titles" localSheetId="18">Tyndale!$12:$12</definedName>
    <definedName name="query" localSheetId="11">#REF!</definedName>
    <definedName name="query" localSheetId="15">#REF!</definedName>
    <definedName name="query">#REF!</definedName>
    <definedName name="Query_from_ZTI" localSheetId="11">#REF!</definedName>
    <definedName name="Query_from_ZTI">#REF!</definedName>
    <definedName name="rank">#REF!</definedName>
    <definedName name="REFRESH">[3]REFRESH!$A$1:$F$65536</definedName>
    <definedName name="retail" localSheetId="24">#REF!</definedName>
    <definedName name="retail" localSheetId="11">#REF!</definedName>
    <definedName name="retail">#REF!</definedName>
    <definedName name="s" localSheetId="24" hidden="1">#REF!</definedName>
    <definedName name="s" localSheetId="11" hidden="1">#REF!</definedName>
    <definedName name="s" hidden="1">#REF!</definedName>
    <definedName name="sales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 localSheetId="24">#REF!</definedName>
    <definedName name="TOP" localSheetId="11">#REF!</definedName>
    <definedName name="TOP">#REF!</definedName>
    <definedName name="vbibles" localSheetId="24">#REF!</definedName>
    <definedName name="vbibles" localSheetId="11">#REF!</definedName>
    <definedName name="vbibles">#REF!</definedName>
    <definedName name="vida" localSheetId="24">#REF!</definedName>
    <definedName name="vida" localSheetId="11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24" hidden="1">{#N/A,#N/A,TRUE,"YS YTD Net Sales"}</definedName>
    <definedName name="wrn.YS._.YTD._.Net._.Sales." localSheetId="11" hidden="1">{#N/A,#N/A,TRUE,"YS YTD Net Sales"}</definedName>
    <definedName name="wrn.YS._.YTD._.Net._.Sales." localSheetId="15" hidden="1">{#N/A,#N/A,TRUE,"YS YTD Net Sales"}</definedName>
    <definedName name="wrn.YS._.YTD._.Net._.Sales." hidden="1">{#N/A,#N/A,TRUE,"YS YTD Net Sales"}</definedName>
    <definedName name="wrn.YS._.YTD._.Pack._.Sales." localSheetId="24" hidden="1">{#N/A,#N/A,TRUE,"YS Pack Sales"}</definedName>
    <definedName name="wrn.YS._.YTD._.Pack._.Sales." localSheetId="11" hidden="1">{#N/A,#N/A,TRUE,"YS Pack Sales"}</definedName>
    <definedName name="wrn.YS._.YTD._.Pack._.Sales." localSheetId="15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55" l="1"/>
  <c r="F30" i="55"/>
  <c r="I29" i="55"/>
  <c r="F29" i="55"/>
  <c r="I28" i="55"/>
  <c r="F28" i="55"/>
  <c r="J98" i="111"/>
  <c r="C97" i="111"/>
  <c r="A96" i="111"/>
  <c r="A95" i="111"/>
  <c r="A94" i="111"/>
  <c r="A93" i="111"/>
  <c r="H91" i="111"/>
  <c r="K91" i="111" s="1"/>
  <c r="L91" i="111" s="1"/>
  <c r="H90" i="111"/>
  <c r="K90" i="111" s="1"/>
  <c r="J89" i="111"/>
  <c r="H89" i="111"/>
  <c r="K89" i="111" s="1"/>
  <c r="L89" i="111" s="1"/>
  <c r="H88" i="111"/>
  <c r="K88" i="111" s="1"/>
  <c r="H87" i="111"/>
  <c r="K87" i="111" s="1"/>
  <c r="L87" i="111" s="1"/>
  <c r="H86" i="111"/>
  <c r="K86" i="111" s="1"/>
  <c r="H85" i="111"/>
  <c r="K85" i="111" s="1"/>
  <c r="L85" i="111" s="1"/>
  <c r="H84" i="111"/>
  <c r="K84" i="111" s="1"/>
  <c r="H83" i="111"/>
  <c r="K83" i="111" s="1"/>
  <c r="L83" i="111" s="1"/>
  <c r="H82" i="111"/>
  <c r="K82" i="111" s="1"/>
  <c r="H81" i="111"/>
  <c r="K81" i="111" s="1"/>
  <c r="L81" i="111" s="1"/>
  <c r="H80" i="111"/>
  <c r="K80" i="111" s="1"/>
  <c r="J79" i="111"/>
  <c r="H79" i="111"/>
  <c r="K79" i="111" s="1"/>
  <c r="L79" i="111" s="1"/>
  <c r="K78" i="111"/>
  <c r="J78" i="111" s="1"/>
  <c r="H78" i="111"/>
  <c r="H77" i="111"/>
  <c r="K77" i="111" s="1"/>
  <c r="L77" i="111" s="1"/>
  <c r="H76" i="111"/>
  <c r="K76" i="111" s="1"/>
  <c r="H75" i="111"/>
  <c r="K75" i="111" s="1"/>
  <c r="L75" i="111" s="1"/>
  <c r="K74" i="111"/>
  <c r="J74" i="111" s="1"/>
  <c r="H74" i="111"/>
  <c r="H73" i="111"/>
  <c r="K73" i="111" s="1"/>
  <c r="L73" i="111" s="1"/>
  <c r="K72" i="111"/>
  <c r="J72" i="111" s="1"/>
  <c r="H72" i="111"/>
  <c r="H71" i="111"/>
  <c r="K71" i="111" s="1"/>
  <c r="L71" i="111" s="1"/>
  <c r="H70" i="111"/>
  <c r="K70" i="111" s="1"/>
  <c r="H69" i="111"/>
  <c r="K69" i="111" s="1"/>
  <c r="L69" i="111" s="1"/>
  <c r="K68" i="111"/>
  <c r="J68" i="111" s="1"/>
  <c r="H68" i="111"/>
  <c r="H67" i="111"/>
  <c r="K67" i="111" s="1"/>
  <c r="L67" i="111" s="1"/>
  <c r="H66" i="111"/>
  <c r="K66" i="111" s="1"/>
  <c r="H65" i="111"/>
  <c r="K65" i="111" s="1"/>
  <c r="L65" i="111" s="1"/>
  <c r="H64" i="111"/>
  <c r="K64" i="111" s="1"/>
  <c r="J63" i="111"/>
  <c r="H63" i="111"/>
  <c r="K63" i="111" s="1"/>
  <c r="L63" i="111" s="1"/>
  <c r="H62" i="111"/>
  <c r="K62" i="111" s="1"/>
  <c r="H61" i="111"/>
  <c r="K61" i="111" s="1"/>
  <c r="L61" i="111" s="1"/>
  <c r="H60" i="111"/>
  <c r="K60" i="111" s="1"/>
  <c r="H59" i="111"/>
  <c r="K59" i="111" s="1"/>
  <c r="L59" i="111" s="1"/>
  <c r="H58" i="111"/>
  <c r="K58" i="111" s="1"/>
  <c r="H57" i="111"/>
  <c r="K57" i="111" s="1"/>
  <c r="L57" i="111" s="1"/>
  <c r="H56" i="111"/>
  <c r="K56" i="111" s="1"/>
  <c r="H55" i="111"/>
  <c r="K55" i="111" s="1"/>
  <c r="L55" i="111" s="1"/>
  <c r="H54" i="111"/>
  <c r="K54" i="111" s="1"/>
  <c r="H53" i="111"/>
  <c r="K53" i="111" s="1"/>
  <c r="L53" i="111" s="1"/>
  <c r="H52" i="111"/>
  <c r="K52" i="111" s="1"/>
  <c r="J51" i="111"/>
  <c r="H51" i="111"/>
  <c r="K51" i="111" s="1"/>
  <c r="L51" i="111" s="1"/>
  <c r="H50" i="111"/>
  <c r="K50" i="111" s="1"/>
  <c r="H49" i="111"/>
  <c r="K49" i="111" s="1"/>
  <c r="L49" i="111" s="1"/>
  <c r="K48" i="111"/>
  <c r="J48" i="111" s="1"/>
  <c r="H48" i="111"/>
  <c r="H47" i="111"/>
  <c r="K47" i="111" s="1"/>
  <c r="L47" i="111" s="1"/>
  <c r="K46" i="111"/>
  <c r="J46" i="111" s="1"/>
  <c r="H46" i="111"/>
  <c r="H45" i="111"/>
  <c r="K45" i="111" s="1"/>
  <c r="L45" i="111" s="1"/>
  <c r="L44" i="111"/>
  <c r="K44" i="111"/>
  <c r="J44" i="111" s="1"/>
  <c r="H44" i="111"/>
  <c r="H43" i="111"/>
  <c r="K43" i="111" s="1"/>
  <c r="K42" i="111"/>
  <c r="J42" i="111" s="1"/>
  <c r="H42" i="111"/>
  <c r="H41" i="111"/>
  <c r="K41" i="111" s="1"/>
  <c r="L41" i="111" s="1"/>
  <c r="H40" i="111"/>
  <c r="K40" i="111" s="1"/>
  <c r="H39" i="111"/>
  <c r="K39" i="111" s="1"/>
  <c r="L39" i="111" s="1"/>
  <c r="H38" i="111"/>
  <c r="K38" i="111" s="1"/>
  <c r="H37" i="111"/>
  <c r="K37" i="111" s="1"/>
  <c r="H36" i="111"/>
  <c r="K36" i="111" s="1"/>
  <c r="H35" i="111"/>
  <c r="K35" i="111" s="1"/>
  <c r="H34" i="111"/>
  <c r="K34" i="111" s="1"/>
  <c r="K33" i="111"/>
  <c r="L33" i="111" s="1"/>
  <c r="H33" i="111"/>
  <c r="H32" i="111"/>
  <c r="K32" i="111" s="1"/>
  <c r="H31" i="111"/>
  <c r="K31" i="111" s="1"/>
  <c r="L31" i="111" s="1"/>
  <c r="L30" i="111"/>
  <c r="K30" i="111"/>
  <c r="J30" i="111" s="1"/>
  <c r="H30" i="111"/>
  <c r="H29" i="111"/>
  <c r="K29" i="111" s="1"/>
  <c r="K28" i="111"/>
  <c r="J28" i="111" s="1"/>
  <c r="H28" i="111"/>
  <c r="H27" i="111"/>
  <c r="K27" i="111" s="1"/>
  <c r="L26" i="111"/>
  <c r="K26" i="111"/>
  <c r="J26" i="111" s="1"/>
  <c r="H26" i="111"/>
  <c r="H25" i="111"/>
  <c r="K25" i="111" s="1"/>
  <c r="L25" i="111" s="1"/>
  <c r="H24" i="111"/>
  <c r="K24" i="111" s="1"/>
  <c r="K23" i="111"/>
  <c r="L23" i="111" s="1"/>
  <c r="H23" i="111"/>
  <c r="H22" i="111"/>
  <c r="K22" i="111" s="1"/>
  <c r="H21" i="111"/>
  <c r="K21" i="111" s="1"/>
  <c r="H20" i="111"/>
  <c r="K20" i="111" s="1"/>
  <c r="H19" i="111"/>
  <c r="K19" i="111" s="1"/>
  <c r="H18" i="111"/>
  <c r="K18" i="111" s="1"/>
  <c r="K17" i="111"/>
  <c r="L17" i="111" s="1"/>
  <c r="H17" i="111"/>
  <c r="K16" i="111"/>
  <c r="J16" i="111" s="1"/>
  <c r="H16" i="111"/>
  <c r="H15" i="111"/>
  <c r="K15" i="111" s="1"/>
  <c r="L15" i="111" s="1"/>
  <c r="K14" i="111"/>
  <c r="J14" i="111" s="1"/>
  <c r="H14" i="111"/>
  <c r="H13" i="111"/>
  <c r="K13" i="111" s="1"/>
  <c r="H12" i="111"/>
  <c r="K12" i="111" s="1"/>
  <c r="F8" i="111"/>
  <c r="F7" i="111"/>
  <c r="C7" i="111"/>
  <c r="C6" i="111"/>
  <c r="C5" i="111"/>
  <c r="F3" i="111"/>
  <c r="C3" i="111"/>
  <c r="J20" i="111" l="1"/>
  <c r="L20" i="111"/>
  <c r="J70" i="111"/>
  <c r="L70" i="111"/>
  <c r="J32" i="111"/>
  <c r="L32" i="111"/>
  <c r="J90" i="111"/>
  <c r="L90" i="111"/>
  <c r="J58" i="111"/>
  <c r="L58" i="111"/>
  <c r="J66" i="111"/>
  <c r="L66" i="111"/>
  <c r="J38" i="111"/>
  <c r="L38" i="111"/>
  <c r="J82" i="111"/>
  <c r="L82" i="111"/>
  <c r="J64" i="111"/>
  <c r="L64" i="111"/>
  <c r="J40" i="111"/>
  <c r="L40" i="111"/>
  <c r="L12" i="111"/>
  <c r="J12" i="111"/>
  <c r="J24" i="111"/>
  <c r="L24" i="111"/>
  <c r="J34" i="111"/>
  <c r="L34" i="111"/>
  <c r="J52" i="111"/>
  <c r="L52" i="111"/>
  <c r="J60" i="111"/>
  <c r="L60" i="111"/>
  <c r="J86" i="111"/>
  <c r="L86" i="111"/>
  <c r="J76" i="111"/>
  <c r="L76" i="111"/>
  <c r="J22" i="111"/>
  <c r="L22" i="111"/>
  <c r="J18" i="111"/>
  <c r="L18" i="111"/>
  <c r="J56" i="111"/>
  <c r="L56" i="111"/>
  <c r="J50" i="111"/>
  <c r="L50" i="111"/>
  <c r="J84" i="111"/>
  <c r="L84" i="111"/>
  <c r="J36" i="111"/>
  <c r="L36" i="111"/>
  <c r="J54" i="111"/>
  <c r="L54" i="111"/>
  <c r="J62" i="111"/>
  <c r="L62" i="111"/>
  <c r="J80" i="111"/>
  <c r="L80" i="111"/>
  <c r="J88" i="111"/>
  <c r="L88" i="111"/>
  <c r="L42" i="111"/>
  <c r="L72" i="111"/>
  <c r="L14" i="111"/>
  <c r="L28" i="111"/>
  <c r="L46" i="111"/>
  <c r="L68" i="111"/>
  <c r="J47" i="111"/>
  <c r="J73" i="111"/>
  <c r="L16" i="111"/>
  <c r="L48" i="111"/>
  <c r="J67" i="111"/>
  <c r="L74" i="111"/>
  <c r="L78" i="111"/>
  <c r="L27" i="111"/>
  <c r="J27" i="111"/>
  <c r="L13" i="111"/>
  <c r="J13" i="111"/>
  <c r="L37" i="111"/>
  <c r="J37" i="111"/>
  <c r="L21" i="111"/>
  <c r="J21" i="111"/>
  <c r="L29" i="111"/>
  <c r="J29" i="111"/>
  <c r="L43" i="111"/>
  <c r="J43" i="111"/>
  <c r="L19" i="111"/>
  <c r="J19" i="111"/>
  <c r="L35" i="111"/>
  <c r="J35" i="111"/>
  <c r="J15" i="111"/>
  <c r="J23" i="111"/>
  <c r="J31" i="111"/>
  <c r="J39" i="111"/>
  <c r="J57" i="111"/>
  <c r="J83" i="111"/>
  <c r="J81" i="111"/>
  <c r="J55" i="111"/>
  <c r="J49" i="111"/>
  <c r="J65" i="111"/>
  <c r="J59" i="111"/>
  <c r="J75" i="111"/>
  <c r="J91" i="111"/>
  <c r="J45" i="111"/>
  <c r="J61" i="111"/>
  <c r="J77" i="111"/>
  <c r="J71" i="111"/>
  <c r="J17" i="111"/>
  <c r="J25" i="111"/>
  <c r="J33" i="111"/>
  <c r="J41" i="111"/>
  <c r="J53" i="111"/>
  <c r="J69" i="111"/>
  <c r="J85" i="111"/>
  <c r="J87" i="111"/>
  <c r="C98" i="111" l="1"/>
  <c r="I18" i="73" l="1"/>
  <c r="I18" i="71" l="1"/>
  <c r="I19" i="71"/>
  <c r="I20" i="71"/>
  <c r="I21" i="71"/>
  <c r="I22" i="71"/>
  <c r="I23" i="71"/>
  <c r="I24" i="71"/>
  <c r="I25" i="71"/>
  <c r="I26" i="71"/>
  <c r="I27" i="71"/>
  <c r="I28" i="71"/>
  <c r="I17" i="71"/>
  <c r="I100" i="108"/>
  <c r="I99" i="108"/>
  <c r="I98" i="108"/>
  <c r="I97" i="108"/>
  <c r="I96" i="108"/>
  <c r="I95" i="108"/>
  <c r="I94" i="108"/>
  <c r="I93" i="108"/>
  <c r="I92" i="108"/>
  <c r="I91" i="108"/>
  <c r="I90" i="108"/>
  <c r="I89" i="108"/>
  <c r="I88" i="108"/>
  <c r="I87" i="108"/>
  <c r="I86" i="108"/>
  <c r="I85" i="108"/>
  <c r="I84" i="108"/>
  <c r="I83" i="108"/>
  <c r="I82" i="108"/>
  <c r="I81" i="108"/>
  <c r="I80" i="108"/>
  <c r="I79" i="108"/>
  <c r="I78" i="108"/>
  <c r="I77" i="108"/>
  <c r="I76" i="108"/>
  <c r="I75" i="108"/>
  <c r="I74" i="108"/>
  <c r="I73" i="108"/>
  <c r="I72" i="108"/>
  <c r="I71" i="108"/>
  <c r="I70" i="108"/>
  <c r="I69" i="108"/>
  <c r="I68" i="108"/>
  <c r="I67" i="108"/>
  <c r="I66" i="108"/>
  <c r="I65" i="108"/>
  <c r="I64" i="108"/>
  <c r="I63" i="108"/>
  <c r="I62" i="108"/>
  <c r="I61" i="108"/>
  <c r="I60" i="108"/>
  <c r="I59" i="108"/>
  <c r="I58" i="108"/>
  <c r="I57" i="108"/>
  <c r="I56" i="108"/>
  <c r="I55" i="108"/>
  <c r="I54" i="108"/>
  <c r="I53" i="108"/>
  <c r="I52" i="108"/>
  <c r="I51" i="108"/>
  <c r="I50" i="108"/>
  <c r="I49" i="108"/>
  <c r="I48" i="108"/>
  <c r="I47" i="108"/>
  <c r="I46" i="108"/>
  <c r="I45" i="108"/>
  <c r="I44" i="108"/>
  <c r="I43" i="108"/>
  <c r="I42" i="108"/>
  <c r="I41" i="108"/>
  <c r="I40" i="108"/>
  <c r="I39" i="108"/>
  <c r="I38" i="108"/>
  <c r="I37" i="108"/>
  <c r="I36" i="108"/>
  <c r="I35" i="108"/>
  <c r="I34" i="108"/>
  <c r="I33" i="108"/>
  <c r="I32" i="108"/>
  <c r="I31" i="108"/>
  <c r="I30" i="108"/>
  <c r="I29" i="108"/>
  <c r="I28" i="108"/>
  <c r="I27" i="108"/>
  <c r="I26" i="108"/>
  <c r="I25" i="108"/>
  <c r="I24" i="108"/>
  <c r="I23" i="108"/>
  <c r="I22" i="108"/>
  <c r="I21" i="108"/>
  <c r="I20" i="108"/>
  <c r="I19" i="108"/>
  <c r="I18" i="108"/>
  <c r="I17" i="108"/>
  <c r="H14" i="108"/>
  <c r="I14" i="108" l="1"/>
  <c r="D37" i="86" l="1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84" i="86"/>
  <c r="D85" i="86"/>
  <c r="D86" i="86"/>
  <c r="D87" i="86"/>
  <c r="D88" i="86"/>
  <c r="D89" i="86"/>
  <c r="D90" i="86"/>
  <c r="D91" i="86"/>
  <c r="D92" i="86"/>
  <c r="D93" i="86"/>
  <c r="D94" i="86"/>
  <c r="D95" i="86"/>
  <c r="D96" i="86"/>
  <c r="D97" i="86"/>
  <c r="D98" i="86"/>
  <c r="D99" i="86"/>
  <c r="D100" i="86"/>
  <c r="D101" i="86"/>
  <c r="D102" i="86"/>
  <c r="D103" i="86"/>
  <c r="D18" i="86"/>
  <c r="D19" i="86"/>
  <c r="D20" i="86"/>
  <c r="D21" i="86"/>
  <c r="D23" i="86"/>
  <c r="D22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17" i="86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3" i="102"/>
  <c r="I32" i="102"/>
  <c r="I31" i="102"/>
  <c r="I30" i="102"/>
  <c r="I29" i="102"/>
  <c r="I28" i="102"/>
  <c r="I27" i="102"/>
  <c r="I26" i="102"/>
  <c r="I25" i="102"/>
  <c r="I24" i="102"/>
  <c r="I23" i="102"/>
  <c r="I22" i="102"/>
  <c r="I21" i="102"/>
  <c r="I20" i="102"/>
  <c r="I19" i="102"/>
  <c r="I18" i="102"/>
  <c r="I17" i="102"/>
  <c r="H14" i="102"/>
  <c r="I103" i="100"/>
  <c r="F103" i="100"/>
  <c r="I102" i="100"/>
  <c r="F102" i="100"/>
  <c r="I101" i="100"/>
  <c r="F101" i="100"/>
  <c r="I100" i="100"/>
  <c r="F100" i="100"/>
  <c r="I99" i="100"/>
  <c r="F99" i="100"/>
  <c r="I98" i="100"/>
  <c r="F98" i="100"/>
  <c r="I97" i="100"/>
  <c r="F97" i="100"/>
  <c r="I96" i="100"/>
  <c r="F96" i="100"/>
  <c r="I95" i="100"/>
  <c r="F95" i="100"/>
  <c r="I94" i="100"/>
  <c r="F94" i="100"/>
  <c r="I93" i="100"/>
  <c r="F93" i="100"/>
  <c r="I92" i="100"/>
  <c r="F92" i="100"/>
  <c r="I91" i="100"/>
  <c r="F91" i="100"/>
  <c r="I90" i="100"/>
  <c r="F90" i="100"/>
  <c r="I89" i="100"/>
  <c r="F89" i="100"/>
  <c r="I88" i="100"/>
  <c r="F88" i="100"/>
  <c r="I87" i="100"/>
  <c r="F87" i="100"/>
  <c r="I86" i="100"/>
  <c r="F86" i="100"/>
  <c r="I85" i="100"/>
  <c r="F85" i="100"/>
  <c r="I84" i="100"/>
  <c r="F84" i="100"/>
  <c r="I83" i="100"/>
  <c r="F83" i="100"/>
  <c r="I82" i="100"/>
  <c r="F82" i="100"/>
  <c r="I81" i="100"/>
  <c r="F81" i="100"/>
  <c r="I80" i="100"/>
  <c r="F80" i="100"/>
  <c r="I79" i="100"/>
  <c r="F79" i="100"/>
  <c r="I78" i="100"/>
  <c r="F78" i="100"/>
  <c r="I77" i="100"/>
  <c r="F77" i="100"/>
  <c r="I76" i="100"/>
  <c r="F76" i="100"/>
  <c r="I75" i="100"/>
  <c r="F75" i="100"/>
  <c r="I74" i="100"/>
  <c r="F74" i="100"/>
  <c r="I73" i="100"/>
  <c r="F73" i="100"/>
  <c r="I72" i="100"/>
  <c r="F72" i="100"/>
  <c r="I71" i="100"/>
  <c r="F71" i="100"/>
  <c r="I70" i="100"/>
  <c r="F70" i="100"/>
  <c r="I69" i="100"/>
  <c r="F69" i="100"/>
  <c r="I68" i="100"/>
  <c r="F68" i="100"/>
  <c r="I67" i="100"/>
  <c r="F67" i="100"/>
  <c r="I66" i="100"/>
  <c r="F66" i="100"/>
  <c r="I65" i="100"/>
  <c r="F65" i="100"/>
  <c r="I64" i="100"/>
  <c r="F64" i="100"/>
  <c r="I63" i="100"/>
  <c r="F63" i="100"/>
  <c r="I62" i="100"/>
  <c r="F62" i="100"/>
  <c r="I61" i="100"/>
  <c r="F61" i="100"/>
  <c r="I60" i="100"/>
  <c r="F60" i="100"/>
  <c r="I59" i="100"/>
  <c r="F59" i="100"/>
  <c r="I58" i="100"/>
  <c r="F58" i="100"/>
  <c r="I57" i="100"/>
  <c r="F57" i="100"/>
  <c r="I56" i="100"/>
  <c r="F56" i="100"/>
  <c r="I55" i="100"/>
  <c r="F55" i="100"/>
  <c r="I54" i="100"/>
  <c r="F54" i="100"/>
  <c r="I53" i="100"/>
  <c r="F53" i="100"/>
  <c r="I52" i="100"/>
  <c r="F52" i="100"/>
  <c r="I51" i="100"/>
  <c r="F51" i="100"/>
  <c r="I50" i="100"/>
  <c r="F50" i="100"/>
  <c r="I49" i="100"/>
  <c r="F49" i="100"/>
  <c r="I48" i="100"/>
  <c r="F48" i="100"/>
  <c r="I47" i="100"/>
  <c r="F47" i="100"/>
  <c r="I46" i="100"/>
  <c r="F46" i="100"/>
  <c r="I45" i="100"/>
  <c r="F45" i="100"/>
  <c r="I44" i="100"/>
  <c r="F44" i="100"/>
  <c r="I43" i="100"/>
  <c r="F43" i="100"/>
  <c r="I42" i="100"/>
  <c r="F42" i="100"/>
  <c r="I41" i="100"/>
  <c r="F41" i="100"/>
  <c r="I40" i="100"/>
  <c r="F40" i="100"/>
  <c r="I39" i="100"/>
  <c r="F39" i="100"/>
  <c r="I38" i="100"/>
  <c r="F38" i="100"/>
  <c r="I37" i="100"/>
  <c r="F37" i="100"/>
  <c r="I36" i="100"/>
  <c r="F36" i="100"/>
  <c r="I35" i="100"/>
  <c r="F35" i="100"/>
  <c r="I34" i="100"/>
  <c r="F34" i="100"/>
  <c r="I33" i="100"/>
  <c r="F33" i="100"/>
  <c r="I32" i="100"/>
  <c r="F32" i="100"/>
  <c r="I31" i="100"/>
  <c r="F31" i="100"/>
  <c r="I30" i="100"/>
  <c r="F30" i="100"/>
  <c r="I29" i="100"/>
  <c r="F29" i="100"/>
  <c r="I28" i="100"/>
  <c r="F28" i="100"/>
  <c r="I27" i="100"/>
  <c r="F27" i="100"/>
  <c r="I26" i="100"/>
  <c r="F26" i="100"/>
  <c r="I25" i="100"/>
  <c r="F25" i="100"/>
  <c r="I24" i="100"/>
  <c r="F24" i="100"/>
  <c r="I23" i="100"/>
  <c r="F23" i="100"/>
  <c r="I22" i="100"/>
  <c r="F22" i="100"/>
  <c r="I21" i="100"/>
  <c r="F21" i="100"/>
  <c r="I20" i="100"/>
  <c r="F20" i="100"/>
  <c r="I19" i="100"/>
  <c r="F19" i="100"/>
  <c r="I18" i="100"/>
  <c r="F18" i="100"/>
  <c r="I17" i="100"/>
  <c r="F17" i="100"/>
  <c r="H14" i="100"/>
  <c r="I100" i="97"/>
  <c r="I99" i="97"/>
  <c r="I98" i="97"/>
  <c r="I97" i="97"/>
  <c r="I96" i="97"/>
  <c r="I95" i="97"/>
  <c r="I94" i="97"/>
  <c r="I93" i="97"/>
  <c r="I92" i="97"/>
  <c r="I91" i="97"/>
  <c r="I90" i="97"/>
  <c r="I89" i="97"/>
  <c r="I88" i="97"/>
  <c r="I87" i="97"/>
  <c r="I86" i="97"/>
  <c r="I85" i="97"/>
  <c r="I84" i="97"/>
  <c r="I83" i="97"/>
  <c r="I82" i="97"/>
  <c r="I81" i="97"/>
  <c r="I80" i="97"/>
  <c r="I79" i="97"/>
  <c r="I78" i="97"/>
  <c r="I77" i="97"/>
  <c r="I76" i="97"/>
  <c r="I75" i="97"/>
  <c r="I74" i="97"/>
  <c r="I73" i="97"/>
  <c r="I72" i="97"/>
  <c r="I71" i="97"/>
  <c r="I70" i="97"/>
  <c r="I69" i="97"/>
  <c r="I68" i="97"/>
  <c r="I67" i="97"/>
  <c r="I66" i="97"/>
  <c r="I65" i="97"/>
  <c r="I64" i="97"/>
  <c r="I63" i="97"/>
  <c r="I62" i="97"/>
  <c r="I61" i="97"/>
  <c r="I60" i="97"/>
  <c r="I59" i="97"/>
  <c r="I58" i="97"/>
  <c r="I57" i="97"/>
  <c r="I56" i="97"/>
  <c r="I55" i="97"/>
  <c r="I54" i="97"/>
  <c r="I53" i="97"/>
  <c r="I52" i="97"/>
  <c r="I51" i="97"/>
  <c r="I50" i="97"/>
  <c r="I49" i="97"/>
  <c r="I48" i="97"/>
  <c r="I47" i="97"/>
  <c r="I46" i="97"/>
  <c r="I45" i="97"/>
  <c r="I44" i="97"/>
  <c r="I43" i="97"/>
  <c r="I42" i="97"/>
  <c r="I41" i="97"/>
  <c r="I40" i="97"/>
  <c r="I39" i="97"/>
  <c r="I38" i="97"/>
  <c r="I37" i="97"/>
  <c r="I36" i="97"/>
  <c r="I33" i="97"/>
  <c r="I32" i="97"/>
  <c r="I31" i="97"/>
  <c r="I30" i="97"/>
  <c r="I29" i="97"/>
  <c r="I28" i="97"/>
  <c r="I27" i="97"/>
  <c r="I26" i="97"/>
  <c r="I25" i="97"/>
  <c r="I24" i="97"/>
  <c r="I23" i="97"/>
  <c r="I22" i="97"/>
  <c r="I21" i="97"/>
  <c r="I20" i="97"/>
  <c r="I19" i="97"/>
  <c r="I18" i="97"/>
  <c r="I17" i="97"/>
  <c r="H14" i="97"/>
  <c r="I100" i="94"/>
  <c r="I99" i="94"/>
  <c r="I98" i="94"/>
  <c r="I97" i="94"/>
  <c r="I96" i="94"/>
  <c r="I95" i="94"/>
  <c r="I94" i="94"/>
  <c r="I93" i="94"/>
  <c r="I92" i="94"/>
  <c r="I91" i="94"/>
  <c r="I90" i="94"/>
  <c r="I89" i="94"/>
  <c r="I88" i="94"/>
  <c r="I87" i="94"/>
  <c r="I86" i="94"/>
  <c r="I85" i="94"/>
  <c r="I84" i="94"/>
  <c r="I83" i="94"/>
  <c r="I82" i="94"/>
  <c r="I81" i="94"/>
  <c r="I80" i="94"/>
  <c r="I79" i="94"/>
  <c r="I78" i="94"/>
  <c r="I77" i="94"/>
  <c r="I76" i="94"/>
  <c r="I75" i="94"/>
  <c r="I74" i="94"/>
  <c r="I73" i="94"/>
  <c r="I72" i="94"/>
  <c r="I71" i="94"/>
  <c r="I70" i="94"/>
  <c r="I69" i="94"/>
  <c r="I68" i="94"/>
  <c r="I67" i="94"/>
  <c r="I66" i="94"/>
  <c r="I65" i="94"/>
  <c r="I64" i="94"/>
  <c r="I63" i="94"/>
  <c r="I62" i="94"/>
  <c r="I61" i="94"/>
  <c r="I60" i="94"/>
  <c r="I59" i="94"/>
  <c r="I58" i="94"/>
  <c r="I57" i="94"/>
  <c r="I56" i="94"/>
  <c r="I55" i="94"/>
  <c r="I54" i="94"/>
  <c r="I53" i="94"/>
  <c r="I52" i="94"/>
  <c r="I51" i="94"/>
  <c r="I50" i="94"/>
  <c r="I49" i="94"/>
  <c r="I48" i="94"/>
  <c r="I47" i="94"/>
  <c r="I46" i="94"/>
  <c r="I45" i="94"/>
  <c r="I44" i="94"/>
  <c r="I43" i="94"/>
  <c r="I42" i="94"/>
  <c r="I41" i="94"/>
  <c r="I40" i="94"/>
  <c r="I39" i="94"/>
  <c r="I38" i="94"/>
  <c r="I37" i="94"/>
  <c r="I36" i="94"/>
  <c r="I35" i="94"/>
  <c r="I34" i="94"/>
  <c r="I33" i="94"/>
  <c r="I32" i="94"/>
  <c r="I31" i="94"/>
  <c r="I30" i="94"/>
  <c r="I29" i="94"/>
  <c r="I28" i="94"/>
  <c r="I27" i="94"/>
  <c r="I26" i="94"/>
  <c r="I25" i="94"/>
  <c r="I24" i="94"/>
  <c r="I23" i="94"/>
  <c r="I22" i="94"/>
  <c r="I21" i="94"/>
  <c r="I20" i="94"/>
  <c r="I19" i="94"/>
  <c r="I18" i="94"/>
  <c r="I17" i="94"/>
  <c r="H14" i="94"/>
  <c r="I14" i="102" l="1"/>
  <c r="I14" i="94"/>
  <c r="I14" i="97"/>
  <c r="I14" i="100"/>
  <c r="I84" i="87"/>
  <c r="I83" i="87"/>
  <c r="I82" i="87"/>
  <c r="I81" i="87"/>
  <c r="I80" i="87"/>
  <c r="I79" i="87"/>
  <c r="I78" i="87"/>
  <c r="I77" i="87"/>
  <c r="I76" i="87"/>
  <c r="I75" i="87"/>
  <c r="I74" i="87"/>
  <c r="I73" i="87"/>
  <c r="I72" i="87"/>
  <c r="I71" i="87"/>
  <c r="I70" i="87"/>
  <c r="I69" i="87"/>
  <c r="I68" i="87"/>
  <c r="I67" i="87"/>
  <c r="I66" i="87"/>
  <c r="I65" i="87"/>
  <c r="I64" i="87"/>
  <c r="I63" i="87"/>
  <c r="I62" i="87"/>
  <c r="I61" i="87"/>
  <c r="I60" i="87"/>
  <c r="I59" i="87"/>
  <c r="I58" i="87"/>
  <c r="I57" i="87"/>
  <c r="I56" i="87"/>
  <c r="I55" i="87"/>
  <c r="I54" i="87"/>
  <c r="I53" i="87"/>
  <c r="I52" i="87"/>
  <c r="I51" i="87"/>
  <c r="I50" i="87"/>
  <c r="I49" i="87"/>
  <c r="I48" i="87"/>
  <c r="I47" i="87"/>
  <c r="I46" i="87"/>
  <c r="I45" i="87"/>
  <c r="I44" i="87"/>
  <c r="I43" i="87"/>
  <c r="I42" i="87"/>
  <c r="I41" i="87"/>
  <c r="I40" i="87"/>
  <c r="I39" i="87"/>
  <c r="I38" i="87"/>
  <c r="I37" i="87"/>
  <c r="I36" i="87"/>
  <c r="I35" i="87"/>
  <c r="I34" i="87"/>
  <c r="I33" i="87"/>
  <c r="I32" i="87"/>
  <c r="I31" i="87"/>
  <c r="I30" i="87"/>
  <c r="I29" i="87"/>
  <c r="I28" i="87"/>
  <c r="I27" i="87"/>
  <c r="I26" i="87"/>
  <c r="I25" i="87"/>
  <c r="I24" i="87"/>
  <c r="I23" i="87"/>
  <c r="I22" i="87"/>
  <c r="I21" i="87"/>
  <c r="I20" i="87"/>
  <c r="I17" i="87"/>
  <c r="H14" i="87"/>
  <c r="I103" i="86"/>
  <c r="F103" i="86"/>
  <c r="I102" i="86"/>
  <c r="F102" i="86"/>
  <c r="I101" i="86"/>
  <c r="F101" i="86"/>
  <c r="I100" i="86"/>
  <c r="F100" i="86"/>
  <c r="I99" i="86"/>
  <c r="F99" i="86"/>
  <c r="I98" i="86"/>
  <c r="F98" i="86"/>
  <c r="I97" i="86"/>
  <c r="F97" i="86"/>
  <c r="I96" i="86"/>
  <c r="F96" i="86"/>
  <c r="I95" i="86"/>
  <c r="F95" i="86"/>
  <c r="I94" i="86"/>
  <c r="F94" i="86"/>
  <c r="I93" i="86"/>
  <c r="F93" i="86"/>
  <c r="I92" i="86"/>
  <c r="F92" i="86"/>
  <c r="I91" i="86"/>
  <c r="F91" i="86"/>
  <c r="I90" i="86"/>
  <c r="F90" i="86"/>
  <c r="I89" i="86"/>
  <c r="F89" i="86"/>
  <c r="I88" i="86"/>
  <c r="F88" i="86"/>
  <c r="I87" i="86"/>
  <c r="F87" i="86"/>
  <c r="I86" i="86"/>
  <c r="F86" i="86"/>
  <c r="I85" i="86"/>
  <c r="F85" i="86"/>
  <c r="I84" i="86"/>
  <c r="F84" i="86"/>
  <c r="I83" i="86"/>
  <c r="F83" i="86"/>
  <c r="I82" i="86"/>
  <c r="F82" i="86"/>
  <c r="I81" i="86"/>
  <c r="F81" i="86"/>
  <c r="I80" i="86"/>
  <c r="F80" i="86"/>
  <c r="I79" i="86"/>
  <c r="F79" i="86"/>
  <c r="I78" i="86"/>
  <c r="F78" i="86"/>
  <c r="I77" i="86"/>
  <c r="F77" i="86"/>
  <c r="I76" i="86"/>
  <c r="F76" i="86"/>
  <c r="I75" i="86"/>
  <c r="F75" i="86"/>
  <c r="I74" i="86"/>
  <c r="F74" i="86"/>
  <c r="I73" i="86"/>
  <c r="F73" i="86"/>
  <c r="I72" i="86"/>
  <c r="F72" i="86"/>
  <c r="I71" i="86"/>
  <c r="F71" i="86"/>
  <c r="I70" i="86"/>
  <c r="F70" i="86"/>
  <c r="I69" i="86"/>
  <c r="F69" i="86"/>
  <c r="I68" i="86"/>
  <c r="F68" i="86"/>
  <c r="I67" i="86"/>
  <c r="F67" i="86"/>
  <c r="I66" i="86"/>
  <c r="F66" i="86"/>
  <c r="I65" i="86"/>
  <c r="F65" i="86"/>
  <c r="I64" i="86"/>
  <c r="F64" i="86"/>
  <c r="I63" i="86"/>
  <c r="F63" i="86"/>
  <c r="I62" i="86"/>
  <c r="F62" i="86"/>
  <c r="I61" i="86"/>
  <c r="F61" i="86"/>
  <c r="I60" i="86"/>
  <c r="F60" i="86"/>
  <c r="I59" i="86"/>
  <c r="F59" i="86"/>
  <c r="I58" i="86"/>
  <c r="F58" i="86"/>
  <c r="I57" i="86"/>
  <c r="F57" i="86"/>
  <c r="I56" i="86"/>
  <c r="F56" i="86"/>
  <c r="I55" i="86"/>
  <c r="F55" i="86"/>
  <c r="I54" i="86"/>
  <c r="F54" i="86"/>
  <c r="I53" i="86"/>
  <c r="F53" i="86"/>
  <c r="I52" i="86"/>
  <c r="F52" i="86"/>
  <c r="I51" i="86"/>
  <c r="F51" i="86"/>
  <c r="I50" i="86"/>
  <c r="F50" i="86"/>
  <c r="I49" i="86"/>
  <c r="F49" i="86"/>
  <c r="I48" i="86"/>
  <c r="F48" i="86"/>
  <c r="I47" i="86"/>
  <c r="F47" i="86"/>
  <c r="I46" i="86"/>
  <c r="F46" i="86"/>
  <c r="I45" i="86"/>
  <c r="F45" i="86"/>
  <c r="I44" i="86"/>
  <c r="F44" i="86"/>
  <c r="I43" i="86"/>
  <c r="F43" i="86"/>
  <c r="I42" i="86"/>
  <c r="F42" i="86"/>
  <c r="I41" i="86"/>
  <c r="F41" i="86"/>
  <c r="I40" i="86"/>
  <c r="I39" i="86"/>
  <c r="I38" i="86"/>
  <c r="I37" i="86"/>
  <c r="I36" i="86"/>
  <c r="I35" i="86"/>
  <c r="I34" i="86"/>
  <c r="I33" i="86"/>
  <c r="I32" i="86"/>
  <c r="I31" i="86"/>
  <c r="I30" i="86"/>
  <c r="I29" i="86"/>
  <c r="I28" i="86"/>
  <c r="I27" i="86"/>
  <c r="I26" i="86"/>
  <c r="I25" i="86"/>
  <c r="I24" i="86"/>
  <c r="I22" i="86"/>
  <c r="I23" i="86"/>
  <c r="I21" i="86"/>
  <c r="I20" i="86"/>
  <c r="I19" i="86"/>
  <c r="I18" i="86"/>
  <c r="I17" i="86"/>
  <c r="H14" i="86"/>
  <c r="I99" i="84"/>
  <c r="I98" i="84"/>
  <c r="I97" i="84"/>
  <c r="I96" i="84"/>
  <c r="I95" i="84"/>
  <c r="I94" i="84"/>
  <c r="I93" i="84"/>
  <c r="I92" i="84"/>
  <c r="I91" i="84"/>
  <c r="I90" i="84"/>
  <c r="I89" i="84"/>
  <c r="I88" i="84"/>
  <c r="I87" i="84"/>
  <c r="I86" i="84"/>
  <c r="I85" i="84"/>
  <c r="I84" i="84"/>
  <c r="I83" i="84"/>
  <c r="I82" i="84"/>
  <c r="I81" i="84"/>
  <c r="I80" i="84"/>
  <c r="I79" i="84"/>
  <c r="I78" i="84"/>
  <c r="I77" i="84"/>
  <c r="I76" i="84"/>
  <c r="I75" i="84"/>
  <c r="I74" i="84"/>
  <c r="I73" i="84"/>
  <c r="I72" i="84"/>
  <c r="I71" i="84"/>
  <c r="I70" i="84"/>
  <c r="I69" i="84"/>
  <c r="I68" i="84"/>
  <c r="I67" i="84"/>
  <c r="I66" i="84"/>
  <c r="I65" i="84"/>
  <c r="I64" i="84"/>
  <c r="I63" i="84"/>
  <c r="I62" i="84"/>
  <c r="I61" i="84"/>
  <c r="I60" i="84"/>
  <c r="I59" i="84"/>
  <c r="I58" i="84"/>
  <c r="I57" i="84"/>
  <c r="I56" i="84"/>
  <c r="I55" i="84"/>
  <c r="I54" i="84"/>
  <c r="I53" i="84"/>
  <c r="I52" i="84"/>
  <c r="I51" i="84"/>
  <c r="I50" i="84"/>
  <c r="I49" i="84"/>
  <c r="I48" i="84"/>
  <c r="I47" i="84"/>
  <c r="I46" i="84"/>
  <c r="I45" i="84"/>
  <c r="I44" i="84"/>
  <c r="I43" i="84"/>
  <c r="I42" i="84"/>
  <c r="I41" i="84"/>
  <c r="I40" i="84"/>
  <c r="I39" i="84"/>
  <c r="I38" i="84"/>
  <c r="I37" i="84"/>
  <c r="I36" i="84"/>
  <c r="I35" i="84"/>
  <c r="I33" i="84"/>
  <c r="I32" i="84"/>
  <c r="I31" i="84"/>
  <c r="I30" i="84"/>
  <c r="I29" i="84"/>
  <c r="I28" i="84"/>
  <c r="I27" i="84"/>
  <c r="I26" i="84"/>
  <c r="I25" i="84"/>
  <c r="I24" i="84"/>
  <c r="I23" i="84"/>
  <c r="I22" i="84"/>
  <c r="I21" i="84"/>
  <c r="I20" i="84"/>
  <c r="I19" i="84"/>
  <c r="I18" i="84"/>
  <c r="I17" i="84"/>
  <c r="H14" i="84"/>
  <c r="I100" i="83"/>
  <c r="I99" i="83"/>
  <c r="I98" i="83"/>
  <c r="I97" i="83"/>
  <c r="I96" i="83"/>
  <c r="I95" i="83"/>
  <c r="I94" i="83"/>
  <c r="I93" i="83"/>
  <c r="I92" i="83"/>
  <c r="I91" i="83"/>
  <c r="I90" i="83"/>
  <c r="I89" i="83"/>
  <c r="I88" i="83"/>
  <c r="I87" i="83"/>
  <c r="I86" i="83"/>
  <c r="I85" i="83"/>
  <c r="I84" i="83"/>
  <c r="I83" i="83"/>
  <c r="I82" i="83"/>
  <c r="I81" i="83"/>
  <c r="I80" i="83"/>
  <c r="I79" i="83"/>
  <c r="I78" i="83"/>
  <c r="I77" i="83"/>
  <c r="I76" i="83"/>
  <c r="I75" i="83"/>
  <c r="I74" i="83"/>
  <c r="I73" i="83"/>
  <c r="I72" i="83"/>
  <c r="I71" i="83"/>
  <c r="I70" i="83"/>
  <c r="I69" i="83"/>
  <c r="I68" i="83"/>
  <c r="I67" i="83"/>
  <c r="I66" i="83"/>
  <c r="I65" i="83"/>
  <c r="I64" i="83"/>
  <c r="I63" i="83"/>
  <c r="I62" i="83"/>
  <c r="I61" i="83"/>
  <c r="I60" i="83"/>
  <c r="I59" i="83"/>
  <c r="I58" i="83"/>
  <c r="I57" i="83"/>
  <c r="I56" i="83"/>
  <c r="I55" i="83"/>
  <c r="I54" i="83"/>
  <c r="I53" i="83"/>
  <c r="I52" i="83"/>
  <c r="I51" i="83"/>
  <c r="I50" i="83"/>
  <c r="I49" i="83"/>
  <c r="I48" i="83"/>
  <c r="I47" i="83"/>
  <c r="I46" i="83"/>
  <c r="I45" i="83"/>
  <c r="I44" i="83"/>
  <c r="I43" i="83"/>
  <c r="I42" i="83"/>
  <c r="I41" i="83"/>
  <c r="I40" i="83"/>
  <c r="I39" i="83"/>
  <c r="I38" i="83"/>
  <c r="I37" i="83"/>
  <c r="I36" i="83"/>
  <c r="I33" i="83"/>
  <c r="I32" i="83"/>
  <c r="I31" i="83"/>
  <c r="I30" i="83"/>
  <c r="I29" i="83"/>
  <c r="I28" i="83"/>
  <c r="I27" i="83"/>
  <c r="I26" i="83"/>
  <c r="I25" i="83"/>
  <c r="I24" i="83"/>
  <c r="I23" i="83"/>
  <c r="I22" i="83"/>
  <c r="I21" i="83"/>
  <c r="I20" i="83"/>
  <c r="I19" i="83"/>
  <c r="I18" i="83"/>
  <c r="I17" i="83"/>
  <c r="H14" i="83"/>
  <c r="I98" i="81"/>
  <c r="I97" i="81"/>
  <c r="I96" i="81"/>
  <c r="I95" i="81"/>
  <c r="I94" i="81"/>
  <c r="I93" i="81"/>
  <c r="I92" i="81"/>
  <c r="I91" i="81"/>
  <c r="I90" i="81"/>
  <c r="I89" i="81"/>
  <c r="I88" i="81"/>
  <c r="I87" i="81"/>
  <c r="I86" i="81"/>
  <c r="I85" i="81"/>
  <c r="I84" i="81"/>
  <c r="I83" i="81"/>
  <c r="I82" i="81"/>
  <c r="I81" i="81"/>
  <c r="I80" i="81"/>
  <c r="I79" i="81"/>
  <c r="I78" i="81"/>
  <c r="I77" i="81"/>
  <c r="I76" i="81"/>
  <c r="I75" i="81"/>
  <c r="I74" i="81"/>
  <c r="I73" i="81"/>
  <c r="I72" i="81"/>
  <c r="I71" i="81"/>
  <c r="I70" i="81"/>
  <c r="I69" i="81"/>
  <c r="I68" i="81"/>
  <c r="I67" i="81"/>
  <c r="I66" i="81"/>
  <c r="I65" i="81"/>
  <c r="I64" i="81"/>
  <c r="I63" i="81"/>
  <c r="I62" i="81"/>
  <c r="I61" i="81"/>
  <c r="I60" i="81"/>
  <c r="I59" i="81"/>
  <c r="I58" i="81"/>
  <c r="I57" i="81"/>
  <c r="I56" i="81"/>
  <c r="I55" i="81"/>
  <c r="I54" i="81"/>
  <c r="I53" i="81"/>
  <c r="I52" i="81"/>
  <c r="I51" i="81"/>
  <c r="I50" i="81"/>
  <c r="I49" i="81"/>
  <c r="I48" i="81"/>
  <c r="I47" i="81"/>
  <c r="I46" i="81"/>
  <c r="I45" i="81"/>
  <c r="I44" i="81"/>
  <c r="I43" i="81"/>
  <c r="I42" i="81"/>
  <c r="I41" i="81"/>
  <c r="I40" i="81"/>
  <c r="I39" i="81"/>
  <c r="I38" i="81"/>
  <c r="I37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22" i="81"/>
  <c r="I21" i="81"/>
  <c r="I20" i="81"/>
  <c r="I19" i="81"/>
  <c r="I18" i="81"/>
  <c r="I17" i="81"/>
  <c r="H14" i="81"/>
  <c r="I103" i="80"/>
  <c r="F103" i="80"/>
  <c r="I102" i="80"/>
  <c r="F102" i="80"/>
  <c r="I101" i="80"/>
  <c r="F101" i="80"/>
  <c r="I100" i="80"/>
  <c r="F100" i="80"/>
  <c r="I99" i="80"/>
  <c r="F99" i="80"/>
  <c r="I98" i="80"/>
  <c r="F98" i="80"/>
  <c r="I97" i="80"/>
  <c r="F97" i="80"/>
  <c r="I96" i="80"/>
  <c r="F96" i="80"/>
  <c r="I95" i="80"/>
  <c r="F95" i="80"/>
  <c r="I94" i="80"/>
  <c r="F94" i="80"/>
  <c r="I93" i="80"/>
  <c r="F93" i="80"/>
  <c r="I92" i="80"/>
  <c r="F92" i="80"/>
  <c r="I91" i="80"/>
  <c r="F91" i="80"/>
  <c r="I90" i="80"/>
  <c r="F90" i="80"/>
  <c r="I89" i="80"/>
  <c r="F89" i="80"/>
  <c r="I88" i="80"/>
  <c r="F88" i="80"/>
  <c r="I87" i="80"/>
  <c r="F87" i="80"/>
  <c r="I86" i="80"/>
  <c r="F86" i="80"/>
  <c r="I85" i="80"/>
  <c r="F85" i="80"/>
  <c r="I84" i="80"/>
  <c r="F84" i="80"/>
  <c r="I83" i="80"/>
  <c r="F83" i="80"/>
  <c r="I82" i="80"/>
  <c r="F82" i="80"/>
  <c r="I81" i="80"/>
  <c r="F81" i="80"/>
  <c r="I80" i="80"/>
  <c r="F80" i="80"/>
  <c r="I79" i="80"/>
  <c r="F79" i="80"/>
  <c r="I78" i="80"/>
  <c r="F78" i="80"/>
  <c r="I77" i="80"/>
  <c r="F77" i="80"/>
  <c r="I76" i="80"/>
  <c r="F76" i="80"/>
  <c r="I75" i="80"/>
  <c r="F75" i="80"/>
  <c r="I74" i="80"/>
  <c r="F74" i="80"/>
  <c r="I73" i="80"/>
  <c r="F73" i="80"/>
  <c r="I72" i="80"/>
  <c r="F72" i="80"/>
  <c r="I71" i="80"/>
  <c r="F71" i="80"/>
  <c r="I70" i="80"/>
  <c r="F70" i="80"/>
  <c r="I69" i="80"/>
  <c r="F69" i="80"/>
  <c r="I68" i="80"/>
  <c r="F68" i="80"/>
  <c r="I67" i="80"/>
  <c r="F67" i="80"/>
  <c r="I66" i="80"/>
  <c r="F66" i="80"/>
  <c r="I65" i="80"/>
  <c r="F65" i="80"/>
  <c r="I64" i="80"/>
  <c r="F64" i="80"/>
  <c r="I63" i="80"/>
  <c r="F63" i="80"/>
  <c r="I62" i="80"/>
  <c r="F62" i="80"/>
  <c r="I61" i="80"/>
  <c r="F61" i="80"/>
  <c r="I60" i="80"/>
  <c r="F60" i="80"/>
  <c r="I59" i="80"/>
  <c r="F59" i="80"/>
  <c r="I58" i="80"/>
  <c r="F58" i="80"/>
  <c r="I57" i="80"/>
  <c r="F57" i="80"/>
  <c r="I56" i="80"/>
  <c r="F56" i="80"/>
  <c r="I55" i="80"/>
  <c r="F55" i="80"/>
  <c r="I54" i="80"/>
  <c r="F54" i="80"/>
  <c r="I53" i="80"/>
  <c r="F53" i="80"/>
  <c r="I52" i="80"/>
  <c r="F52" i="80"/>
  <c r="I51" i="80"/>
  <c r="F51" i="80"/>
  <c r="I50" i="80"/>
  <c r="F50" i="80"/>
  <c r="I49" i="80"/>
  <c r="F49" i="80"/>
  <c r="I48" i="80"/>
  <c r="F48" i="80"/>
  <c r="I47" i="80"/>
  <c r="F47" i="80"/>
  <c r="I46" i="80"/>
  <c r="F46" i="80"/>
  <c r="I45" i="80"/>
  <c r="F45" i="80"/>
  <c r="I44" i="80"/>
  <c r="F44" i="80"/>
  <c r="I43" i="80"/>
  <c r="F43" i="80"/>
  <c r="I42" i="80"/>
  <c r="F42" i="80"/>
  <c r="I41" i="80"/>
  <c r="F41" i="80"/>
  <c r="I40" i="80"/>
  <c r="F40" i="80"/>
  <c r="I39" i="80"/>
  <c r="F39" i="80"/>
  <c r="I38" i="80"/>
  <c r="F38" i="80"/>
  <c r="I37" i="80"/>
  <c r="F37" i="80"/>
  <c r="I36" i="80"/>
  <c r="F36" i="80"/>
  <c r="I35" i="80"/>
  <c r="F35" i="80"/>
  <c r="I34" i="80"/>
  <c r="F34" i="80"/>
  <c r="I33" i="80"/>
  <c r="F33" i="80"/>
  <c r="I32" i="80"/>
  <c r="F32" i="80"/>
  <c r="I31" i="80"/>
  <c r="F31" i="80"/>
  <c r="I30" i="80"/>
  <c r="F30" i="80"/>
  <c r="I29" i="80"/>
  <c r="F29" i="80"/>
  <c r="I28" i="80"/>
  <c r="F28" i="80"/>
  <c r="I27" i="80"/>
  <c r="F27" i="80"/>
  <c r="I26" i="80"/>
  <c r="F26" i="80"/>
  <c r="I25" i="80"/>
  <c r="F25" i="80"/>
  <c r="I24" i="80"/>
  <c r="F24" i="80"/>
  <c r="I19" i="80"/>
  <c r="F19" i="80"/>
  <c r="I22" i="80"/>
  <c r="F22" i="80"/>
  <c r="I18" i="80"/>
  <c r="F18" i="80"/>
  <c r="I23" i="80"/>
  <c r="F23" i="80"/>
  <c r="I21" i="80"/>
  <c r="F21" i="80"/>
  <c r="I17" i="80"/>
  <c r="F17" i="80"/>
  <c r="I20" i="80"/>
  <c r="F20" i="80"/>
  <c r="H14" i="80"/>
  <c r="H14" i="79"/>
  <c r="H14" i="55"/>
  <c r="H14" i="56"/>
  <c r="H14" i="61"/>
  <c r="H14" i="62"/>
  <c r="D18" i="56"/>
  <c r="D19" i="56"/>
  <c r="D20" i="56"/>
  <c r="D21" i="56"/>
  <c r="D22" i="56"/>
  <c r="D23" i="56"/>
  <c r="D24" i="56"/>
  <c r="D32" i="56"/>
  <c r="D25" i="56"/>
  <c r="D26" i="56"/>
  <c r="D27" i="56"/>
  <c r="D28" i="56"/>
  <c r="D29" i="56"/>
  <c r="D30" i="56"/>
  <c r="D31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D103" i="56"/>
  <c r="D17" i="56"/>
  <c r="I103" i="79"/>
  <c r="F103" i="79"/>
  <c r="I102" i="79"/>
  <c r="F102" i="79"/>
  <c r="I101" i="79"/>
  <c r="F101" i="79"/>
  <c r="I100" i="79"/>
  <c r="F100" i="79"/>
  <c r="I99" i="79"/>
  <c r="F99" i="79"/>
  <c r="I98" i="79"/>
  <c r="F98" i="79"/>
  <c r="I97" i="79"/>
  <c r="F97" i="79"/>
  <c r="I96" i="79"/>
  <c r="F96" i="79"/>
  <c r="I95" i="79"/>
  <c r="F95" i="79"/>
  <c r="I94" i="79"/>
  <c r="F94" i="79"/>
  <c r="I93" i="79"/>
  <c r="F93" i="79"/>
  <c r="I92" i="79"/>
  <c r="F92" i="79"/>
  <c r="I91" i="79"/>
  <c r="F91" i="79"/>
  <c r="I90" i="79"/>
  <c r="F90" i="79"/>
  <c r="I89" i="79"/>
  <c r="F89" i="79"/>
  <c r="I88" i="79"/>
  <c r="F88" i="79"/>
  <c r="I87" i="79"/>
  <c r="F87" i="79"/>
  <c r="I86" i="79"/>
  <c r="F86" i="79"/>
  <c r="I85" i="79"/>
  <c r="F85" i="79"/>
  <c r="I84" i="79"/>
  <c r="F84" i="79"/>
  <c r="I83" i="79"/>
  <c r="F83" i="79"/>
  <c r="I82" i="79"/>
  <c r="F82" i="79"/>
  <c r="I81" i="79"/>
  <c r="F81" i="79"/>
  <c r="I80" i="79"/>
  <c r="F80" i="79"/>
  <c r="I79" i="79"/>
  <c r="F79" i="79"/>
  <c r="I78" i="79"/>
  <c r="F78" i="79"/>
  <c r="I77" i="79"/>
  <c r="F77" i="79"/>
  <c r="I76" i="79"/>
  <c r="F76" i="79"/>
  <c r="I75" i="79"/>
  <c r="F75" i="79"/>
  <c r="I74" i="79"/>
  <c r="F74" i="79"/>
  <c r="I73" i="79"/>
  <c r="F73" i="79"/>
  <c r="I72" i="79"/>
  <c r="F72" i="79"/>
  <c r="I71" i="79"/>
  <c r="F71" i="79"/>
  <c r="I70" i="79"/>
  <c r="F70" i="79"/>
  <c r="I69" i="79"/>
  <c r="F69" i="79"/>
  <c r="I68" i="79"/>
  <c r="F68" i="79"/>
  <c r="I67" i="79"/>
  <c r="F67" i="79"/>
  <c r="I66" i="79"/>
  <c r="F66" i="79"/>
  <c r="I65" i="79"/>
  <c r="F65" i="79"/>
  <c r="I64" i="79"/>
  <c r="F64" i="79"/>
  <c r="I63" i="79"/>
  <c r="F63" i="79"/>
  <c r="I62" i="79"/>
  <c r="F62" i="79"/>
  <c r="I61" i="79"/>
  <c r="F61" i="79"/>
  <c r="I60" i="79"/>
  <c r="F60" i="79"/>
  <c r="I59" i="79"/>
  <c r="F59" i="79"/>
  <c r="I58" i="79"/>
  <c r="F58" i="79"/>
  <c r="I57" i="79"/>
  <c r="F57" i="79"/>
  <c r="I56" i="79"/>
  <c r="F56" i="79"/>
  <c r="I55" i="79"/>
  <c r="F55" i="79"/>
  <c r="I54" i="79"/>
  <c r="F54" i="79"/>
  <c r="I53" i="79"/>
  <c r="F53" i="79"/>
  <c r="I52" i="79"/>
  <c r="F52" i="79"/>
  <c r="I51" i="79"/>
  <c r="F51" i="79"/>
  <c r="I50" i="79"/>
  <c r="F50" i="79"/>
  <c r="I49" i="79"/>
  <c r="F49" i="79"/>
  <c r="I48" i="79"/>
  <c r="F48" i="79"/>
  <c r="I47" i="79"/>
  <c r="F47" i="79"/>
  <c r="I46" i="79"/>
  <c r="F46" i="79"/>
  <c r="I45" i="79"/>
  <c r="F45" i="79"/>
  <c r="I44" i="79"/>
  <c r="F44" i="79"/>
  <c r="I43" i="79"/>
  <c r="F43" i="79"/>
  <c r="I42" i="79"/>
  <c r="F42" i="79"/>
  <c r="I41" i="79"/>
  <c r="F41" i="79"/>
  <c r="I40" i="79"/>
  <c r="F40" i="79"/>
  <c r="I39" i="79"/>
  <c r="F39" i="79"/>
  <c r="I38" i="79"/>
  <c r="F38" i="79"/>
  <c r="I37" i="79"/>
  <c r="F37" i="79"/>
  <c r="I36" i="79"/>
  <c r="F36" i="79"/>
  <c r="I35" i="79"/>
  <c r="F35" i="79"/>
  <c r="I34" i="79"/>
  <c r="F34" i="79"/>
  <c r="I33" i="79"/>
  <c r="F33" i="79"/>
  <c r="I32" i="79"/>
  <c r="F32" i="79"/>
  <c r="I31" i="79"/>
  <c r="F31" i="79"/>
  <c r="I30" i="79"/>
  <c r="F30" i="79"/>
  <c r="I29" i="79"/>
  <c r="F29" i="79"/>
  <c r="I28" i="79"/>
  <c r="F28" i="79"/>
  <c r="I27" i="79"/>
  <c r="F27" i="79"/>
  <c r="I26" i="79"/>
  <c r="F26" i="79"/>
  <c r="I25" i="79"/>
  <c r="F25" i="79"/>
  <c r="I24" i="79"/>
  <c r="F24" i="79"/>
  <c r="I23" i="79"/>
  <c r="F23" i="79"/>
  <c r="I22" i="79"/>
  <c r="F22" i="79"/>
  <c r="I21" i="79"/>
  <c r="F21" i="79"/>
  <c r="I20" i="79"/>
  <c r="I14" i="79" s="1"/>
  <c r="F20" i="79"/>
  <c r="I19" i="79"/>
  <c r="F19" i="79"/>
  <c r="I18" i="79"/>
  <c r="F18" i="79"/>
  <c r="I17" i="79"/>
  <c r="F17" i="79"/>
  <c r="H14" i="72"/>
  <c r="H14" i="73"/>
  <c r="H14" i="74"/>
  <c r="H14" i="71"/>
  <c r="H14" i="76"/>
  <c r="H14" i="75"/>
  <c r="H14" i="68"/>
  <c r="H14" i="69"/>
  <c r="I14" i="86" l="1"/>
  <c r="I14" i="80"/>
  <c r="I14" i="81"/>
  <c r="I14" i="87"/>
  <c r="I14" i="83"/>
  <c r="I14" i="84"/>
  <c r="I100" i="76" l="1"/>
  <c r="I99" i="76"/>
  <c r="I98" i="76"/>
  <c r="I97" i="76"/>
  <c r="I96" i="76"/>
  <c r="I95" i="76"/>
  <c r="I94" i="76"/>
  <c r="I93" i="76"/>
  <c r="I92" i="76"/>
  <c r="I91" i="76"/>
  <c r="I90" i="76"/>
  <c r="I89" i="76"/>
  <c r="I88" i="76"/>
  <c r="I87" i="76"/>
  <c r="I86" i="76"/>
  <c r="I85" i="76"/>
  <c r="I84" i="76"/>
  <c r="I83" i="76"/>
  <c r="I82" i="76"/>
  <c r="I81" i="76"/>
  <c r="I80" i="76"/>
  <c r="I79" i="76"/>
  <c r="I78" i="76"/>
  <c r="I77" i="76"/>
  <c r="I76" i="76"/>
  <c r="I75" i="76"/>
  <c r="I74" i="76"/>
  <c r="I73" i="76"/>
  <c r="I72" i="76"/>
  <c r="I71" i="76"/>
  <c r="I70" i="76"/>
  <c r="I69" i="76"/>
  <c r="I68" i="76"/>
  <c r="I67" i="76"/>
  <c r="I66" i="76"/>
  <c r="I65" i="76"/>
  <c r="I64" i="76"/>
  <c r="I63" i="76"/>
  <c r="I62" i="76"/>
  <c r="I61" i="76"/>
  <c r="I60" i="76"/>
  <c r="I59" i="76"/>
  <c r="I58" i="76"/>
  <c r="I57" i="76"/>
  <c r="I56" i="76"/>
  <c r="I55" i="76"/>
  <c r="I54" i="76"/>
  <c r="I53" i="76"/>
  <c r="I52" i="76"/>
  <c r="I51" i="76"/>
  <c r="I50" i="76"/>
  <c r="I49" i="76"/>
  <c r="I48" i="76"/>
  <c r="I47" i="76"/>
  <c r="I46" i="76"/>
  <c r="I45" i="76"/>
  <c r="I44" i="76"/>
  <c r="I43" i="76"/>
  <c r="I42" i="76"/>
  <c r="I41" i="76"/>
  <c r="I40" i="76"/>
  <c r="I39" i="76"/>
  <c r="I38" i="76"/>
  <c r="I37" i="76"/>
  <c r="I36" i="76"/>
  <c r="I35" i="76"/>
  <c r="I34" i="76"/>
  <c r="I33" i="76"/>
  <c r="I32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9" i="73"/>
  <c r="I20" i="73"/>
  <c r="I21" i="73"/>
  <c r="I22" i="73"/>
  <c r="I23" i="73"/>
  <c r="I24" i="73"/>
  <c r="I25" i="73"/>
  <c r="I26" i="73"/>
  <c r="I27" i="73"/>
  <c r="I28" i="73"/>
  <c r="I29" i="73"/>
  <c r="I30" i="73"/>
  <c r="I31" i="73"/>
  <c r="I32" i="73"/>
  <c r="I33" i="73"/>
  <c r="I34" i="73"/>
  <c r="I35" i="73"/>
  <c r="I36" i="73"/>
  <c r="I37" i="73"/>
  <c r="I38" i="73"/>
  <c r="I39" i="73"/>
  <c r="I40" i="73"/>
  <c r="I41" i="73"/>
  <c r="I42" i="73"/>
  <c r="I43" i="73"/>
  <c r="I44" i="73"/>
  <c r="I45" i="73"/>
  <c r="I46" i="73"/>
  <c r="I47" i="73"/>
  <c r="I48" i="73"/>
  <c r="I49" i="73"/>
  <c r="I50" i="73"/>
  <c r="I51" i="73"/>
  <c r="I52" i="73"/>
  <c r="I53" i="73"/>
  <c r="I54" i="73"/>
  <c r="I55" i="73"/>
  <c r="I56" i="73"/>
  <c r="I57" i="73"/>
  <c r="I58" i="73"/>
  <c r="I59" i="73"/>
  <c r="I60" i="73"/>
  <c r="I61" i="73"/>
  <c r="I62" i="73"/>
  <c r="I63" i="73"/>
  <c r="I64" i="73"/>
  <c r="I65" i="73"/>
  <c r="I66" i="73"/>
  <c r="I67" i="73"/>
  <c r="I68" i="73"/>
  <c r="I69" i="73"/>
  <c r="I70" i="73"/>
  <c r="I71" i="73"/>
  <c r="I72" i="73"/>
  <c r="I73" i="73"/>
  <c r="I74" i="73"/>
  <c r="I75" i="73"/>
  <c r="I76" i="73"/>
  <c r="I77" i="73"/>
  <c r="I78" i="73"/>
  <c r="I79" i="73"/>
  <c r="I80" i="73"/>
  <c r="I81" i="73"/>
  <c r="I82" i="73"/>
  <c r="I83" i="73"/>
  <c r="I84" i="73"/>
  <c r="I85" i="73"/>
  <c r="I86" i="73"/>
  <c r="I87" i="73"/>
  <c r="I88" i="73"/>
  <c r="I89" i="73"/>
  <c r="I90" i="73"/>
  <c r="I91" i="73"/>
  <c r="I92" i="73"/>
  <c r="I93" i="73"/>
  <c r="I94" i="73"/>
  <c r="I95" i="73"/>
  <c r="I96" i="73"/>
  <c r="I97" i="73"/>
  <c r="I98" i="73"/>
  <c r="I99" i="73"/>
  <c r="I100" i="73"/>
  <c r="I18" i="74"/>
  <c r="I19" i="74"/>
  <c r="I20" i="74"/>
  <c r="I21" i="74"/>
  <c r="I22" i="74"/>
  <c r="I23" i="74"/>
  <c r="I24" i="74"/>
  <c r="I25" i="74"/>
  <c r="I26" i="74"/>
  <c r="I27" i="74"/>
  <c r="I28" i="74"/>
  <c r="I29" i="74"/>
  <c r="I30" i="74"/>
  <c r="I31" i="74"/>
  <c r="I32" i="74"/>
  <c r="I33" i="74"/>
  <c r="I34" i="74"/>
  <c r="I35" i="74"/>
  <c r="I36" i="74"/>
  <c r="I37" i="74"/>
  <c r="I38" i="74"/>
  <c r="I39" i="74"/>
  <c r="I40" i="74"/>
  <c r="I41" i="74"/>
  <c r="I42" i="74"/>
  <c r="I43" i="74"/>
  <c r="I44" i="74"/>
  <c r="I45" i="74"/>
  <c r="I46" i="74"/>
  <c r="I47" i="74"/>
  <c r="I48" i="74"/>
  <c r="I49" i="74"/>
  <c r="I50" i="74"/>
  <c r="I51" i="74"/>
  <c r="I52" i="74"/>
  <c r="I53" i="74"/>
  <c r="I54" i="74"/>
  <c r="I55" i="74"/>
  <c r="I56" i="74"/>
  <c r="I57" i="74"/>
  <c r="I58" i="74"/>
  <c r="I59" i="74"/>
  <c r="I60" i="74"/>
  <c r="I61" i="74"/>
  <c r="I62" i="74"/>
  <c r="I63" i="74"/>
  <c r="I64" i="74"/>
  <c r="I65" i="74"/>
  <c r="I66" i="74"/>
  <c r="I67" i="74"/>
  <c r="I68" i="74"/>
  <c r="I69" i="74"/>
  <c r="I70" i="74"/>
  <c r="I71" i="74"/>
  <c r="I72" i="74"/>
  <c r="I73" i="74"/>
  <c r="I74" i="74"/>
  <c r="I75" i="74"/>
  <c r="I76" i="74"/>
  <c r="I77" i="74"/>
  <c r="I78" i="74"/>
  <c r="I79" i="74"/>
  <c r="I80" i="74"/>
  <c r="I81" i="74"/>
  <c r="I82" i="74"/>
  <c r="I83" i="74"/>
  <c r="I84" i="74"/>
  <c r="I85" i="74"/>
  <c r="I86" i="74"/>
  <c r="I87" i="74"/>
  <c r="I88" i="74"/>
  <c r="I89" i="74"/>
  <c r="I90" i="74"/>
  <c r="I91" i="74"/>
  <c r="I92" i="74"/>
  <c r="I93" i="74"/>
  <c r="I94" i="74"/>
  <c r="I95" i="74"/>
  <c r="I96" i="74"/>
  <c r="I97" i="74"/>
  <c r="I98" i="74"/>
  <c r="I99" i="74"/>
  <c r="I100" i="74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74" i="71"/>
  <c r="I75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I91" i="71"/>
  <c r="I92" i="71"/>
  <c r="I93" i="71"/>
  <c r="I94" i="71"/>
  <c r="I95" i="71"/>
  <c r="I96" i="71"/>
  <c r="I97" i="71"/>
  <c r="I98" i="71"/>
  <c r="I99" i="71"/>
  <c r="I100" i="71"/>
  <c r="I18" i="75"/>
  <c r="I19" i="75"/>
  <c r="I20" i="75"/>
  <c r="I21" i="75"/>
  <c r="I22" i="75"/>
  <c r="I23" i="75"/>
  <c r="I24" i="75"/>
  <c r="I25" i="75"/>
  <c r="I26" i="75"/>
  <c r="I27" i="75"/>
  <c r="I28" i="75"/>
  <c r="I29" i="75"/>
  <c r="I30" i="75"/>
  <c r="I31" i="75"/>
  <c r="I32" i="75"/>
  <c r="I33" i="75"/>
  <c r="I34" i="75"/>
  <c r="I35" i="75"/>
  <c r="I36" i="75"/>
  <c r="I37" i="75"/>
  <c r="I38" i="75"/>
  <c r="I39" i="75"/>
  <c r="I40" i="75"/>
  <c r="I41" i="75"/>
  <c r="I42" i="75"/>
  <c r="I43" i="75"/>
  <c r="I44" i="75"/>
  <c r="I45" i="75"/>
  <c r="I46" i="75"/>
  <c r="I47" i="75"/>
  <c r="I48" i="75"/>
  <c r="I49" i="75"/>
  <c r="I50" i="75"/>
  <c r="I51" i="75"/>
  <c r="I52" i="75"/>
  <c r="I53" i="75"/>
  <c r="I54" i="75"/>
  <c r="I55" i="75"/>
  <c r="I56" i="75"/>
  <c r="I57" i="75"/>
  <c r="I58" i="75"/>
  <c r="I59" i="75"/>
  <c r="I60" i="75"/>
  <c r="I61" i="75"/>
  <c r="I62" i="75"/>
  <c r="I63" i="75"/>
  <c r="I64" i="75"/>
  <c r="I65" i="75"/>
  <c r="I66" i="75"/>
  <c r="I67" i="75"/>
  <c r="I68" i="75"/>
  <c r="I69" i="75"/>
  <c r="I70" i="75"/>
  <c r="I71" i="75"/>
  <c r="I72" i="75"/>
  <c r="I73" i="75"/>
  <c r="I74" i="75"/>
  <c r="I75" i="75"/>
  <c r="I76" i="75"/>
  <c r="I77" i="75"/>
  <c r="I78" i="75"/>
  <c r="I79" i="75"/>
  <c r="I80" i="75"/>
  <c r="I81" i="75"/>
  <c r="I82" i="75"/>
  <c r="I83" i="75"/>
  <c r="I84" i="75"/>
  <c r="I85" i="75"/>
  <c r="I86" i="75"/>
  <c r="I87" i="75"/>
  <c r="I88" i="75"/>
  <c r="I89" i="75"/>
  <c r="I90" i="75"/>
  <c r="I91" i="75"/>
  <c r="I92" i="75"/>
  <c r="I93" i="75"/>
  <c r="I94" i="75"/>
  <c r="I95" i="75"/>
  <c r="I96" i="75"/>
  <c r="I97" i="75"/>
  <c r="I98" i="75"/>
  <c r="I99" i="75"/>
  <c r="I100" i="75"/>
  <c r="I18" i="68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6" i="68"/>
  <c r="I47" i="68"/>
  <c r="I48" i="68"/>
  <c r="I49" i="68"/>
  <c r="I50" i="68"/>
  <c r="I51" i="68"/>
  <c r="I52" i="68"/>
  <c r="I53" i="68"/>
  <c r="I54" i="68"/>
  <c r="I55" i="68"/>
  <c r="I56" i="68"/>
  <c r="I57" i="68"/>
  <c r="I58" i="68"/>
  <c r="I59" i="68"/>
  <c r="I60" i="68"/>
  <c r="I61" i="68"/>
  <c r="I62" i="68"/>
  <c r="I63" i="68"/>
  <c r="I64" i="68"/>
  <c r="I65" i="68"/>
  <c r="I66" i="68"/>
  <c r="I67" i="68"/>
  <c r="I68" i="68"/>
  <c r="I69" i="68"/>
  <c r="I70" i="68"/>
  <c r="I71" i="68"/>
  <c r="I72" i="68"/>
  <c r="I73" i="68"/>
  <c r="I74" i="68"/>
  <c r="I75" i="68"/>
  <c r="I76" i="68"/>
  <c r="I77" i="68"/>
  <c r="I78" i="68"/>
  <c r="I79" i="68"/>
  <c r="I80" i="68"/>
  <c r="I81" i="68"/>
  <c r="I82" i="68"/>
  <c r="I83" i="68"/>
  <c r="I84" i="68"/>
  <c r="I85" i="68"/>
  <c r="I86" i="68"/>
  <c r="I87" i="68"/>
  <c r="I88" i="68"/>
  <c r="I89" i="68"/>
  <c r="I90" i="68"/>
  <c r="I91" i="68"/>
  <c r="I92" i="68"/>
  <c r="I93" i="68"/>
  <c r="I94" i="68"/>
  <c r="I95" i="68"/>
  <c r="I96" i="68"/>
  <c r="I97" i="68"/>
  <c r="I98" i="68"/>
  <c r="I99" i="68"/>
  <c r="I100" i="68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82" i="69"/>
  <c r="I83" i="69"/>
  <c r="I84" i="69"/>
  <c r="I85" i="69"/>
  <c r="I86" i="69"/>
  <c r="I87" i="69"/>
  <c r="I88" i="69"/>
  <c r="I89" i="69"/>
  <c r="I90" i="69"/>
  <c r="I91" i="69"/>
  <c r="I92" i="69"/>
  <c r="I93" i="69"/>
  <c r="I94" i="69"/>
  <c r="I95" i="69"/>
  <c r="I96" i="69"/>
  <c r="I97" i="69"/>
  <c r="I98" i="69"/>
  <c r="I99" i="69"/>
  <c r="I100" i="69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I50" i="72"/>
  <c r="I51" i="72"/>
  <c r="I52" i="72"/>
  <c r="I53" i="72"/>
  <c r="I54" i="72"/>
  <c r="I55" i="72"/>
  <c r="I56" i="72"/>
  <c r="I57" i="72"/>
  <c r="I58" i="72"/>
  <c r="I59" i="72"/>
  <c r="I60" i="72"/>
  <c r="I61" i="72"/>
  <c r="I62" i="72"/>
  <c r="I63" i="72"/>
  <c r="I64" i="72"/>
  <c r="I65" i="72"/>
  <c r="I66" i="72"/>
  <c r="I67" i="72"/>
  <c r="I68" i="72"/>
  <c r="I69" i="72"/>
  <c r="I70" i="72"/>
  <c r="I71" i="72"/>
  <c r="I72" i="72"/>
  <c r="I73" i="72"/>
  <c r="I74" i="72"/>
  <c r="I75" i="72"/>
  <c r="I76" i="72"/>
  <c r="I77" i="72"/>
  <c r="I78" i="72"/>
  <c r="I79" i="72"/>
  <c r="I80" i="72"/>
  <c r="I81" i="72"/>
  <c r="I82" i="72"/>
  <c r="I83" i="72"/>
  <c r="I84" i="72"/>
  <c r="I85" i="72"/>
  <c r="I86" i="72"/>
  <c r="I87" i="72"/>
  <c r="I88" i="72"/>
  <c r="I89" i="72"/>
  <c r="I90" i="72"/>
  <c r="I91" i="72"/>
  <c r="I92" i="72"/>
  <c r="I93" i="72"/>
  <c r="I94" i="72"/>
  <c r="I95" i="72"/>
  <c r="I96" i="72"/>
  <c r="I97" i="72"/>
  <c r="I98" i="72"/>
  <c r="I99" i="72"/>
  <c r="I100" i="72"/>
  <c r="I17" i="75"/>
  <c r="I17" i="74"/>
  <c r="I17" i="73"/>
  <c r="I17" i="72"/>
  <c r="I17" i="69"/>
  <c r="I17" i="68"/>
  <c r="I14" i="72" l="1"/>
  <c r="I14" i="75"/>
  <c r="I14" i="73"/>
  <c r="I14" i="76"/>
  <c r="I14" i="69"/>
  <c r="I14" i="71"/>
  <c r="I14" i="68"/>
  <c r="I14" i="74"/>
  <c r="F52" i="62"/>
  <c r="I52" i="62"/>
  <c r="F53" i="62"/>
  <c r="I53" i="62"/>
  <c r="F54" i="62"/>
  <c r="I54" i="62"/>
  <c r="F55" i="62"/>
  <c r="I55" i="62"/>
  <c r="F56" i="62"/>
  <c r="I56" i="62"/>
  <c r="F57" i="62"/>
  <c r="I57" i="62"/>
  <c r="F58" i="62"/>
  <c r="I58" i="62"/>
  <c r="F59" i="62"/>
  <c r="I59" i="62"/>
  <c r="F60" i="62"/>
  <c r="I60" i="62"/>
  <c r="F61" i="62"/>
  <c r="I61" i="62"/>
  <c r="F62" i="62"/>
  <c r="I62" i="62"/>
  <c r="F63" i="62"/>
  <c r="I63" i="62"/>
  <c r="F64" i="62"/>
  <c r="I64" i="62"/>
  <c r="F65" i="62"/>
  <c r="I65" i="62"/>
  <c r="F66" i="62"/>
  <c r="I66" i="62"/>
  <c r="F67" i="62"/>
  <c r="I67" i="62"/>
  <c r="F68" i="62"/>
  <c r="I68" i="62"/>
  <c r="F69" i="62"/>
  <c r="I69" i="62"/>
  <c r="F70" i="62"/>
  <c r="I70" i="62"/>
  <c r="F71" i="62"/>
  <c r="I71" i="62"/>
  <c r="F72" i="62"/>
  <c r="I72" i="62"/>
  <c r="F73" i="62"/>
  <c r="I73" i="62"/>
  <c r="F74" i="62"/>
  <c r="I74" i="62"/>
  <c r="F75" i="62"/>
  <c r="I75" i="62"/>
  <c r="F76" i="62"/>
  <c r="I76" i="62"/>
  <c r="F77" i="62"/>
  <c r="I77" i="62"/>
  <c r="F78" i="62"/>
  <c r="I78" i="62"/>
  <c r="F79" i="62"/>
  <c r="I79" i="62"/>
  <c r="F80" i="62"/>
  <c r="I80" i="62"/>
  <c r="F81" i="62"/>
  <c r="I81" i="62"/>
  <c r="F82" i="62"/>
  <c r="I82" i="62"/>
  <c r="F83" i="62"/>
  <c r="I83" i="62"/>
  <c r="F84" i="62"/>
  <c r="I84" i="62"/>
  <c r="F85" i="62"/>
  <c r="I85" i="62"/>
  <c r="F86" i="62"/>
  <c r="I86" i="62"/>
  <c r="F87" i="62"/>
  <c r="I87" i="62"/>
  <c r="F88" i="62"/>
  <c r="I88" i="62"/>
  <c r="F89" i="62"/>
  <c r="I89" i="62"/>
  <c r="F90" i="62"/>
  <c r="I90" i="62"/>
  <c r="F91" i="62"/>
  <c r="I91" i="62"/>
  <c r="F92" i="62"/>
  <c r="I92" i="62"/>
  <c r="F93" i="62"/>
  <c r="I93" i="62"/>
  <c r="F94" i="62"/>
  <c r="I94" i="62"/>
  <c r="F95" i="62"/>
  <c r="I95" i="62"/>
  <c r="F96" i="62"/>
  <c r="I96" i="62"/>
  <c r="F97" i="62"/>
  <c r="I97" i="62"/>
  <c r="F98" i="62"/>
  <c r="I98" i="62"/>
  <c r="F99" i="62"/>
  <c r="I99" i="62"/>
  <c r="F100" i="62"/>
  <c r="I100" i="62"/>
  <c r="F101" i="62"/>
  <c r="I101" i="62"/>
  <c r="F102" i="62"/>
  <c r="I102" i="62"/>
  <c r="F103" i="62"/>
  <c r="I103" i="62"/>
  <c r="I51" i="62"/>
  <c r="F51" i="62"/>
  <c r="I50" i="62"/>
  <c r="F50" i="62"/>
  <c r="I49" i="62"/>
  <c r="F49" i="62"/>
  <c r="I48" i="62"/>
  <c r="F48" i="62"/>
  <c r="I47" i="62"/>
  <c r="F47" i="62"/>
  <c r="I46" i="62"/>
  <c r="F46" i="62"/>
  <c r="I45" i="62"/>
  <c r="F45" i="62"/>
  <c r="I44" i="62"/>
  <c r="F44" i="62"/>
  <c r="I43" i="62"/>
  <c r="F43" i="62"/>
  <c r="I42" i="62"/>
  <c r="F42" i="62"/>
  <c r="I41" i="62"/>
  <c r="F41" i="62"/>
  <c r="I40" i="62"/>
  <c r="F40" i="62"/>
  <c r="I39" i="62"/>
  <c r="F39" i="62"/>
  <c r="I38" i="62"/>
  <c r="F38" i="62"/>
  <c r="I37" i="62"/>
  <c r="F37" i="62"/>
  <c r="I36" i="62"/>
  <c r="F36" i="62"/>
  <c r="I35" i="62"/>
  <c r="F35" i="62"/>
  <c r="I34" i="62"/>
  <c r="F34" i="62"/>
  <c r="I33" i="62"/>
  <c r="F33" i="62"/>
  <c r="I32" i="62"/>
  <c r="F32" i="62"/>
  <c r="I31" i="62"/>
  <c r="F31" i="62"/>
  <c r="I30" i="62"/>
  <c r="F30" i="62"/>
  <c r="I29" i="62"/>
  <c r="F29" i="62"/>
  <c r="I28" i="62"/>
  <c r="F28" i="62"/>
  <c r="I27" i="62"/>
  <c r="F27" i="62"/>
  <c r="I26" i="62"/>
  <c r="F26" i="62"/>
  <c r="I25" i="62"/>
  <c r="F25" i="62"/>
  <c r="I24" i="62"/>
  <c r="F24" i="62"/>
  <c r="I23" i="62"/>
  <c r="F23" i="62"/>
  <c r="I22" i="62"/>
  <c r="F22" i="62"/>
  <c r="I21" i="62"/>
  <c r="F21" i="62"/>
  <c r="I20" i="62"/>
  <c r="F20" i="62"/>
  <c r="I19" i="62"/>
  <c r="F19" i="62"/>
  <c r="I18" i="62"/>
  <c r="F18" i="62"/>
  <c r="I17" i="62"/>
  <c r="F17" i="62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101" i="61"/>
  <c r="F102" i="61"/>
  <c r="F103" i="61"/>
  <c r="F21" i="55"/>
  <c r="F22" i="55"/>
  <c r="I103" i="61"/>
  <c r="I102" i="61"/>
  <c r="I101" i="61"/>
  <c r="I100" i="61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F51" i="61"/>
  <c r="I50" i="61"/>
  <c r="F50" i="61"/>
  <c r="I49" i="61"/>
  <c r="F49" i="61"/>
  <c r="I48" i="61"/>
  <c r="F48" i="61"/>
  <c r="I47" i="61"/>
  <c r="F47" i="61"/>
  <c r="I46" i="61"/>
  <c r="F46" i="61"/>
  <c r="I45" i="61"/>
  <c r="F45" i="61"/>
  <c r="I44" i="61"/>
  <c r="F44" i="61"/>
  <c r="I43" i="61"/>
  <c r="F43" i="61"/>
  <c r="I42" i="61"/>
  <c r="F42" i="61"/>
  <c r="I41" i="61"/>
  <c r="F41" i="61"/>
  <c r="I40" i="61"/>
  <c r="F40" i="61"/>
  <c r="I39" i="61"/>
  <c r="F39" i="61"/>
  <c r="I38" i="61"/>
  <c r="F38" i="61"/>
  <c r="I37" i="61"/>
  <c r="F37" i="61"/>
  <c r="I36" i="61"/>
  <c r="F36" i="61"/>
  <c r="I35" i="61"/>
  <c r="F35" i="61"/>
  <c r="I34" i="61"/>
  <c r="F34" i="61"/>
  <c r="I33" i="61"/>
  <c r="F33" i="61"/>
  <c r="I32" i="61"/>
  <c r="F32" i="61"/>
  <c r="I31" i="61"/>
  <c r="F31" i="61"/>
  <c r="I30" i="61"/>
  <c r="F30" i="61"/>
  <c r="I29" i="61"/>
  <c r="F29" i="61"/>
  <c r="I28" i="61"/>
  <c r="F28" i="61"/>
  <c r="I27" i="61"/>
  <c r="F27" i="61"/>
  <c r="I26" i="61"/>
  <c r="F26" i="61"/>
  <c r="I25" i="61"/>
  <c r="F25" i="61"/>
  <c r="I24" i="61"/>
  <c r="F24" i="61"/>
  <c r="I23" i="61"/>
  <c r="F23" i="61"/>
  <c r="I22" i="61"/>
  <c r="F22" i="61"/>
  <c r="I21" i="61"/>
  <c r="F21" i="61"/>
  <c r="I20" i="61"/>
  <c r="F20" i="61"/>
  <c r="I19" i="61"/>
  <c r="F19" i="61"/>
  <c r="I18" i="61"/>
  <c r="F18" i="61"/>
  <c r="I17" i="61"/>
  <c r="F17" i="61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1" i="56"/>
  <c r="I30" i="56"/>
  <c r="I29" i="56"/>
  <c r="I28" i="56"/>
  <c r="I27" i="56"/>
  <c r="I26" i="56"/>
  <c r="I25" i="56"/>
  <c r="I32" i="56"/>
  <c r="I24" i="56"/>
  <c r="I23" i="56"/>
  <c r="I22" i="56"/>
  <c r="I21" i="56"/>
  <c r="I20" i="56"/>
  <c r="I19" i="56"/>
  <c r="I18" i="56"/>
  <c r="I17" i="56"/>
  <c r="I22" i="55"/>
  <c r="I21" i="55"/>
  <c r="I20" i="55"/>
  <c r="F20" i="55"/>
  <c r="I19" i="55"/>
  <c r="F19" i="55"/>
  <c r="I18" i="55"/>
  <c r="F18" i="55"/>
  <c r="I17" i="55"/>
  <c r="F17" i="55"/>
  <c r="I26" i="55"/>
  <c r="F26" i="55"/>
  <c r="I25" i="55"/>
  <c r="F25" i="55"/>
  <c r="I24" i="55"/>
  <c r="F24" i="55"/>
  <c r="I14" i="61" l="1"/>
  <c r="I14" i="56"/>
  <c r="I14" i="55"/>
  <c r="I14" i="62"/>
</calcChain>
</file>

<file path=xl/sharedStrings.xml><?xml version="1.0" encoding="utf-8"?>
<sst xmlns="http://schemas.openxmlformats.org/spreadsheetml/2006/main" count="1981" uniqueCount="823">
  <si>
    <t>Product Title</t>
  </si>
  <si>
    <t>List Price</t>
  </si>
  <si>
    <t>Author</t>
  </si>
  <si>
    <t>TOTAL</t>
  </si>
  <si>
    <t>DOLLARS</t>
  </si>
  <si>
    <t>QUANTITY</t>
  </si>
  <si>
    <t>Account #</t>
  </si>
  <si>
    <t>Phone</t>
  </si>
  <si>
    <t>PO#</t>
  </si>
  <si>
    <t>Backorders</t>
  </si>
  <si>
    <t>Order Date</t>
  </si>
  <si>
    <t>Name</t>
  </si>
  <si>
    <t>Address</t>
  </si>
  <si>
    <t>City, ST, Zip</t>
  </si>
  <si>
    <t>Ordered By</t>
  </si>
  <si>
    <t>Ship Via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</si>
  <si>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</si>
  <si>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</si>
  <si>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</si>
  <si>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Sale Price /
% Off</t>
  </si>
  <si>
    <t>Email</t>
  </si>
  <si>
    <t>Catalog 
Price</t>
  </si>
  <si>
    <t>UPC</t>
  </si>
  <si>
    <t>Cost Per Piece</t>
  </si>
  <si>
    <t>Minimum Quantity</t>
  </si>
  <si>
    <t>Order Quantity</t>
  </si>
  <si>
    <t>Min Qty
Total</t>
  </si>
  <si>
    <t>CARSON HOME ACCENTS</t>
  </si>
  <si>
    <t>189 Foreman Road</t>
  </si>
  <si>
    <t>Freeport, PA  16229</t>
  </si>
  <si>
    <t>P. GRAHAM DUNN</t>
  </si>
  <si>
    <t>630 Henry Street</t>
  </si>
  <si>
    <t>Dalton, OH  44618</t>
  </si>
  <si>
    <t>800-828-5260 / 330-828-2108</t>
  </si>
  <si>
    <t>CHRISTIAN ART GIFTS</t>
  </si>
  <si>
    <t>359 Longview Drive</t>
  </si>
  <si>
    <t>Bloomingdale, IL  60108</t>
  </si>
  <si>
    <t>CREATIVE BRANDS</t>
  </si>
  <si>
    <t>5226 S. 31st Place</t>
  </si>
  <si>
    <t>Phoenix, AZ  85040</t>
  </si>
  <si>
    <t>B&amp;H PUBLISHING GROUP</t>
  </si>
  <si>
    <t>1 Lifeway Plaza</t>
  </si>
  <si>
    <t>Nashville, TN  37234</t>
  </si>
  <si>
    <t>Phone 800-251-3225 / Fax 800-296-4036</t>
  </si>
  <si>
    <t>6030 E. Fulton Road</t>
  </si>
  <si>
    <t>Ada, MI  49301</t>
  </si>
  <si>
    <t>Phone 800-877-2655 / Fax 800-398-3111</t>
  </si>
  <si>
    <t>BAKER PUBLISHING GROUP</t>
  </si>
  <si>
    <t>BARBOUR PUBLISHING</t>
  </si>
  <si>
    <t>1810 Barbour Drive</t>
  </si>
  <si>
    <t>Urichsville, OH  44683</t>
  </si>
  <si>
    <t>Phone 800-852-8010 / Fax 800-220-5948</t>
  </si>
  <si>
    <t>HARVEST HOUSE PUBLISHERS</t>
  </si>
  <si>
    <t>2975 Chad Drive</t>
  </si>
  <si>
    <t>Eugene, OR  97408</t>
  </si>
  <si>
    <t>Phone 800-547-8979 / Fax 888-501-6012</t>
  </si>
  <si>
    <t>INTERVARSITY PRESS</t>
  </si>
  <si>
    <t>430 Plaza Drive</t>
  </si>
  <si>
    <t>Westmont, IL  60559</t>
  </si>
  <si>
    <t>Phone 800-843-9487 / Fax 630-734-4350</t>
  </si>
  <si>
    <t>MOODY PUBLISHING</t>
  </si>
  <si>
    <t>210 West Chestnut Street</t>
  </si>
  <si>
    <t>Chicago, IL  60610</t>
  </si>
  <si>
    <t xml:space="preserve">30 % off sale price unless otherwise noted </t>
  </si>
  <si>
    <t>Phone 800/521/7807</t>
  </si>
  <si>
    <t>Phone 800-572-1172 / Fax 800-525-7959</t>
  </si>
  <si>
    <t>Capitol Christian Music Group</t>
  </si>
  <si>
    <t>101 Winners Circle</t>
  </si>
  <si>
    <t>Brentwood, TN  37024</t>
  </si>
  <si>
    <t>Phone 800-877-4443 / Fax 615-371-6980</t>
  </si>
  <si>
    <t>Lifeway Bible Studies:</t>
  </si>
  <si>
    <t>No sale pricing, MAP agreement in effect</t>
  </si>
  <si>
    <t>orders@bakerpublishinggroup.com</t>
  </si>
  <si>
    <t>OrderToday@HarvestHousePublishers.com</t>
  </si>
  <si>
    <t>order@ivpress.com</t>
  </si>
  <si>
    <t>mpcustomerservice@moody.edu</t>
  </si>
  <si>
    <t>Phone 800-678-8812 / Fax 800-678-3329</t>
  </si>
  <si>
    <t>ISBN</t>
  </si>
  <si>
    <t>mailto:info@barbourbooks.com</t>
  </si>
  <si>
    <t>All B&amp;H Books and Bibles:</t>
  </si>
  <si>
    <t>Promo discount – Books = 58%, Bibles = 60%</t>
  </si>
  <si>
    <t>Discount:</t>
  </si>
  <si>
    <t>Returns:</t>
  </si>
  <si>
    <t>Item #</t>
  </si>
  <si>
    <t>HIDE</t>
  </si>
  <si>
    <t xml:space="preserve">NOTES:
</t>
  </si>
  <si>
    <t>Discount</t>
  </si>
  <si>
    <t>On title by title basis</t>
  </si>
  <si>
    <t>CHARISMA MEDIA</t>
  </si>
  <si>
    <t>No</t>
  </si>
  <si>
    <t>Yes, RA requested for proper credit.</t>
  </si>
  <si>
    <t>Order Minimum:</t>
  </si>
  <si>
    <t>Surcharge:</t>
  </si>
  <si>
    <t>EVERYDAY TERMS:</t>
  </si>
  <si>
    <t>SALE TERMS:</t>
  </si>
  <si>
    <t>50%, all Books and Bibles</t>
  </si>
  <si>
    <t>No minimum order</t>
  </si>
  <si>
    <t>Yes, customer pays return freight</t>
  </si>
  <si>
    <t>None</t>
  </si>
  <si>
    <t>Discount – 45% off of the sale price on select titles</t>
  </si>
  <si>
    <t xml:space="preserve"> $100 net minimum</t>
  </si>
  <si>
    <t>Yes</t>
  </si>
  <si>
    <t xml:space="preserve"> Free ground shipping on most orders</t>
  </si>
  <si>
    <t xml:space="preserve"> 47% Books,  Bibles 45%</t>
  </si>
  <si>
    <t>N/A</t>
  </si>
  <si>
    <t xml:space="preserve"> no order minimum</t>
  </si>
  <si>
    <t xml:space="preserve">  Yes, customer pays return freight</t>
  </si>
  <si>
    <t xml:space="preserve">  No</t>
  </si>
  <si>
    <t>Shipping:</t>
  </si>
  <si>
    <t xml:space="preserve"> 10 units =46%  |  50=48%  |  100=52%</t>
  </si>
  <si>
    <t>24 assorted units (All Barbour products combined)</t>
  </si>
  <si>
    <t>Free freight in</t>
  </si>
  <si>
    <t xml:space="preserve"> Yes, customer pays return freight</t>
  </si>
  <si>
    <t>50% books and Bibles; Church Supplies vary</t>
  </si>
  <si>
    <t>See distributor policy</t>
  </si>
  <si>
    <t>All orders through New Day and Anchor; See distributor policy</t>
  </si>
  <si>
    <t>No R/A needed but should include a copy of the invoice to receive full credit.</t>
  </si>
  <si>
    <t xml:space="preserve">Additional discounts will be noted in the </t>
  </si>
  <si>
    <t xml:space="preserve">   Store Promo Discount % column</t>
  </si>
  <si>
    <t>600 Rinehart Rd</t>
  </si>
  <si>
    <t>Lake Mary, FL 32746</t>
  </si>
  <si>
    <t xml:space="preserve">Phone 407-333-0600 / </t>
  </si>
  <si>
    <t>Free Shipping:</t>
  </si>
  <si>
    <t>12 or more books</t>
  </si>
  <si>
    <t>10 unit minimum</t>
  </si>
  <si>
    <t>Tier 1:</t>
  </si>
  <si>
    <t>Tier 2:</t>
  </si>
  <si>
    <t>Tier 3:</t>
  </si>
  <si>
    <t>No minimum</t>
  </si>
  <si>
    <r>
      <t>$500 Mininum (</t>
    </r>
    <r>
      <rPr>
        <i/>
        <sz val="9"/>
        <color theme="1"/>
        <rFont val="Arial"/>
        <family val="2"/>
      </rPr>
      <t>includes Lifeway Bible Studies and Church Supplies</t>
    </r>
    <r>
      <rPr>
        <sz val="9"/>
        <color theme="1"/>
        <rFont val="Arial"/>
        <family val="2"/>
      </rPr>
      <t>)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      
</t>
    </r>
    <r>
      <rPr>
        <i/>
        <sz val="10"/>
        <color rgb="FFC00000"/>
        <rFont val="Arial"/>
        <family val="2"/>
      </rPr>
      <t>*</t>
    </r>
    <r>
      <rPr>
        <b/>
        <sz val="9"/>
        <color theme="1"/>
        <rFont val="Arial"/>
        <family val="2"/>
      </rPr>
      <t>$350 minimum for Munce members on catalog product orders</t>
    </r>
  </si>
  <si>
    <t>325 Cleveland Road</t>
  </si>
  <si>
    <t>Bogart, GA 30622-1766</t>
  </si>
  <si>
    <t>Phone 800 241-2094</t>
  </si>
  <si>
    <t>NA</t>
  </si>
  <si>
    <t>Returns up to one year in good condition except where non-returnable noted at time of sale. Customer pays shipping.</t>
  </si>
  <si>
    <t>CA GIFTS / ABBEY GIFTS</t>
  </si>
  <si>
    <t>25 Manton Avenue</t>
  </si>
  <si>
    <t>Providence, RI  02909</t>
  </si>
  <si>
    <t>Phone 800-493-4438 / Fax 800-472-6435</t>
  </si>
  <si>
    <t>DAVID C COOK</t>
  </si>
  <si>
    <t>4050 Lee Vance View</t>
  </si>
  <si>
    <t>Colorado Springs, CO  80918</t>
  </si>
  <si>
    <t>Phone 800-323-7543 / Fax 800-430-0726</t>
  </si>
  <si>
    <t>DESTINY IMAGE / HARRISON HOUSE</t>
  </si>
  <si>
    <t>po Box 310</t>
  </si>
  <si>
    <t>Shippensburg, PA  17257</t>
  </si>
  <si>
    <t>Phone 800-722-6774</t>
  </si>
  <si>
    <t>FAITHWORDS</t>
  </si>
  <si>
    <t>6100 Tower Circle, Suite 210</t>
  </si>
  <si>
    <t>Franklin, TN  37067</t>
  </si>
  <si>
    <t>Phone 800-759-0190 / Fax 800286-9471</t>
  </si>
  <si>
    <t>KERUSSO</t>
  </si>
  <si>
    <t>402 Highway 62 Spur</t>
  </si>
  <si>
    <t>Berryville, AR  72616</t>
  </si>
  <si>
    <t>THE GOOD BOOK COMPANY</t>
  </si>
  <si>
    <t>1805 Sardis Road N, Suite 102</t>
  </si>
  <si>
    <t>Charlotte, NC  28270</t>
  </si>
  <si>
    <t>Phone 866-244-2165</t>
  </si>
  <si>
    <r>
      <rPr>
        <b/>
        <sz val="9"/>
        <color theme="1"/>
        <rFont val="Arial"/>
        <family val="2"/>
      </rPr>
      <t xml:space="preserve">NOTES:
</t>
    </r>
    <r>
      <rPr>
        <sz val="9"/>
        <color theme="1"/>
        <rFont val="Arial"/>
        <family val="2"/>
      </rPr>
      <t xml:space="preserve">
</t>
    </r>
  </si>
  <si>
    <t>Minimum Reorder: $100 Per Catalog</t>
  </si>
  <si>
    <t>Minimum Opening order: $250 Per Catalog</t>
  </si>
  <si>
    <t>Discount:  50%</t>
  </si>
  <si>
    <t>Shipping:  Free on orders over $200</t>
  </si>
  <si>
    <t>Returns:   No</t>
  </si>
  <si>
    <t>Order Minimum:   No minimum order</t>
  </si>
  <si>
    <t xml:space="preserve">$0.75 per unit on drinkware </t>
  </si>
  <si>
    <t>$1.50 per unit on 42oz Magnum</t>
  </si>
  <si>
    <t>Backorders:  canceled automatically if under $50.00</t>
  </si>
  <si>
    <t xml:space="preserve">   Flat Rate Freight on orders less than $500: $20, plus</t>
  </si>
  <si>
    <t xml:space="preserve"> Shipping:  Free Freight Minimum:  $500</t>
  </si>
  <si>
    <t>Returns:  Stores allowed to swap apparel in January, 
     but no return on gifts</t>
  </si>
  <si>
    <t>All orders ship with Kerusso’s preferred small parcel or LTL carrier and method.</t>
  </si>
  <si>
    <t>Free Freight</t>
  </si>
  <si>
    <t>$75 net purchase</t>
  </si>
  <si>
    <t>Yes, if still in print</t>
  </si>
  <si>
    <t>•</t>
  </si>
  <si>
    <t>• 46% - Books     • 49% - Minis     • 52% - Bibles, 
• 55% - Journals + Bible Tabs + Calendars</t>
  </si>
  <si>
    <r>
      <t xml:space="preserve">EVERYDAY TERMS: </t>
    </r>
    <r>
      <rPr>
        <sz val="9"/>
        <color theme="1"/>
        <rFont val="Arial"/>
        <family val="2"/>
      </rPr>
      <t>(Books and Bible Studies)</t>
    </r>
  </si>
  <si>
    <t>• 40%- 1-23 units      • 45% - 24 or more units
New release package discounts available each sales cycle.</t>
  </si>
  <si>
    <t>Free freight - 24 or more units</t>
  </si>
  <si>
    <t>customercare@davidccook.org</t>
  </si>
  <si>
    <t>Representation through Noble Marketing</t>
  </si>
  <si>
    <t>20% off / 52% discount to stores</t>
  </si>
  <si>
    <t>Standard freight terms – free Freight over $100 (USPS) over $150 ( fed-ex ground)</t>
  </si>
  <si>
    <t>Yes.  Must provide invoice number.  Product must be in resalable  condition and in print.</t>
  </si>
  <si>
    <t>6 units</t>
  </si>
  <si>
    <t>AMG Publishers</t>
  </si>
  <si>
    <t>6815 Shallowford Road</t>
  </si>
  <si>
    <t>Chattanooga, TN  37421</t>
  </si>
  <si>
    <t>Phone 800-266-4977 / Fax 800-265-6690</t>
  </si>
  <si>
    <t>LifewayTrade@Lifeway.com</t>
  </si>
  <si>
    <t xml:space="preserve">Phone  / Fax </t>
  </si>
  <si>
    <t>BURTON + BURTON</t>
  </si>
  <si>
    <t>ecom@burtonandburton.com</t>
  </si>
  <si>
    <t>info@abbeyandcagift.com</t>
  </si>
  <si>
    <t>Service@CarsonHomeAccents.com</t>
  </si>
  <si>
    <t>Sales: Phone 800-888-1918 / Fax 724-295-4033</t>
  </si>
  <si>
    <t>Customer Service: 1-800-888-1918</t>
  </si>
  <si>
    <t>Phone 800/521/7807 / Fax 800-521-7819</t>
  </si>
  <si>
    <t>custservice@cagifts.com</t>
  </si>
  <si>
    <t>Dexterity Books</t>
  </si>
  <si>
    <t>604 Magnolia Lane</t>
  </si>
  <si>
    <t>Nashville, TN  37211</t>
  </si>
  <si>
    <t>Tabbies</t>
  </si>
  <si>
    <t>1530 Glenlake Avenue</t>
  </si>
  <si>
    <t>Itasca, IL  60143</t>
  </si>
  <si>
    <t>Primary distribution through Anchor</t>
  </si>
  <si>
    <t xml:space="preserve">Yes, unless it's a caselot order of 65%  or higher discount </t>
  </si>
  <si>
    <t>On a per title basis</t>
  </si>
  <si>
    <t>No surcharge</t>
  </si>
  <si>
    <t>Discount: Net Pricing</t>
  </si>
  <si>
    <t>Shipping: $250 Net/Free freight to US destination</t>
  </si>
  <si>
    <t>Order Minimum:  No minimums</t>
  </si>
  <si>
    <t xml:space="preserve">       .</t>
  </si>
  <si>
    <t xml:space="preserve">      </t>
  </si>
  <si>
    <t xml:space="preserve">             </t>
  </si>
  <si>
    <t>sales@tabbies.com</t>
  </si>
  <si>
    <t>Surcharge:  No surcharge</t>
  </si>
  <si>
    <t>Phone 800-822-2437 / Fax 800-553-4696</t>
  </si>
  <si>
    <t>Redemption Press</t>
  </si>
  <si>
    <t>1730 Railroad Street</t>
  </si>
  <si>
    <t>Enumclaw, WA  98022</t>
  </si>
  <si>
    <t>Phone 360-226-3488</t>
  </si>
  <si>
    <t>$250 Opening Order</t>
  </si>
  <si>
    <t>$100 Minimum Reorder</t>
  </si>
  <si>
    <t>Smaller Item Minimums: $0 - $2.99 sold in quantities of 6; $3.00 - $5.99 sold in quantities of 4; $6.00 - $8.99 sold in quantities of 2</t>
  </si>
  <si>
    <t>Freight Charges:
     –  Order $150 - $499 = 15%; 
     –  Order $500 - $1499 = 12%; 
     –  Order $1500 - $2499 = 9%; 
     –  Order $2500+ = 7%</t>
  </si>
  <si>
    <t>Release 
Date</t>
  </si>
  <si>
    <t>55% discount to retailers</t>
  </si>
  <si>
    <t>Free shipping, no minimums for free shipping</t>
  </si>
  <si>
    <t xml:space="preserve">45% – Under $200 | 48% – $200 | 50% – $400 | 52% – $600 </t>
  </si>
  <si>
    <t>Minimum $200</t>
  </si>
  <si>
    <t>After 90 days</t>
  </si>
  <si>
    <t>25 or more shippable units</t>
  </si>
  <si>
    <t>Orders are placed with distributors 
(Anchor and New Day).</t>
  </si>
  <si>
    <t>All sale pricing done with up front discount.</t>
  </si>
  <si>
    <t>Discount for all sale and regular price CDs and videos is 40%.</t>
  </si>
  <si>
    <t>See promo special below.</t>
  </si>
  <si>
    <t>PROMOTION EXPIRES APRIL 30, 2023</t>
  </si>
  <si>
    <r>
      <t xml:space="preserve">*Unit requirements can be met by purchasing any combination of 
</t>
    </r>
    <r>
      <rPr>
        <b/>
        <sz val="10"/>
        <color theme="1"/>
        <rFont val="Arial"/>
        <family val="2"/>
      </rPr>
      <t>New Release, Backlist, and/or Standard Lesson Commentary titles.</t>
    </r>
  </si>
  <si>
    <t>BRONZE New Release Package</t>
  </si>
  <si>
    <t>75+ Units</t>
  </si>
  <si>
    <t>50-74 Units</t>
  </si>
  <si>
    <t>24-49 Units</t>
  </si>
  <si>
    <t>52% Discount</t>
  </si>
  <si>
    <t>50% Discount</t>
  </si>
  <si>
    <t>48% Discount</t>
  </si>
  <si>
    <t>90 Day Billing</t>
  </si>
  <si>
    <t>FREE Freight</t>
  </si>
  <si>
    <t>Promo Code: GOLDM23</t>
  </si>
  <si>
    <t>Promo Code: SLVRM23</t>
  </si>
  <si>
    <t>Promo Code: BRNZM23</t>
  </si>
  <si>
    <t>Extra 5% + 90 Day Dating = 100+ units</t>
  </si>
  <si>
    <t>Extra 3% + 90 Day Dating = 50 - 99 units</t>
  </si>
  <si>
    <t xml:space="preserve">Standard + 90 Day Dating = 1 - 49 units           </t>
  </si>
  <si>
    <t>OUR DAILY BREAD</t>
  </si>
  <si>
    <t>PO Box 3566</t>
  </si>
  <si>
    <t>Grand Rapids, MI  49501</t>
  </si>
  <si>
    <t>Phone 800-613-2035  / Fax 616-974-2224</t>
  </si>
  <si>
    <t>cathyhupka@hotmail.com</t>
  </si>
  <si>
    <t>FULLFILLMENT THROUGH ANCHOR DISTRIBUTORS</t>
  </si>
  <si>
    <t>42%   (case lot discount 55%)</t>
  </si>
  <si>
    <t>Free with $200 net order</t>
  </si>
  <si>
    <t>Product returnable within a year of invoiced date.  RA is not required.</t>
  </si>
  <si>
    <t>No minimums</t>
  </si>
  <si>
    <r>
      <rPr>
        <b/>
        <u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–  Purchase Orders are listed alphabetically by publishers, then by gifts.
–  All dollar totals are approximate and are meant to provide a reliable estimate as you order.  
–  Promo discount is set at the </t>
    </r>
    <r>
      <rPr>
        <b/>
        <sz val="14"/>
        <color theme="1"/>
        <rFont val="Arial"/>
        <family val="2"/>
      </rPr>
      <t>lowest</t>
    </r>
    <r>
      <rPr>
        <sz val="14"/>
        <color theme="1"/>
        <rFont val="Arial"/>
        <family val="2"/>
      </rPr>
      <t xml:space="preserve"> discount available for companies with tiered discounts.  
–  "Store Promo Discount %" column can be changed to the correct level discount based on your final order.  
–  Companies may have specials that could apply for better discount and freight terms.  
–  Check with your sales representative to determine the best terms available.</t>
    </r>
  </si>
  <si>
    <t>Name of Catalog 2023</t>
  </si>
  <si>
    <t>9781617155864</t>
  </si>
  <si>
    <t>Hero Worship</t>
  </si>
  <si>
    <t>Troy Kennedy</t>
  </si>
  <si>
    <t>9781087757537</t>
  </si>
  <si>
    <t>CSB Lifeway Women's Bible Gray/Mint LT</t>
  </si>
  <si>
    <t/>
  </si>
  <si>
    <t>9781087757513</t>
  </si>
  <si>
    <t>CSB Lifeway Women's Bible Marigold LT</t>
  </si>
  <si>
    <t>9781535970976</t>
  </si>
  <si>
    <t>CSB She Reads Truth Bible Champagne LT</t>
  </si>
  <si>
    <t>9781087752297</t>
  </si>
  <si>
    <t>CSB She Reads Truth Bible Sand Cloth Over Board</t>
  </si>
  <si>
    <t>9781087782553</t>
  </si>
  <si>
    <t>CSB Study Bible, Coral LT</t>
  </si>
  <si>
    <t>9781087782577</t>
  </si>
  <si>
    <t>CSB Study Bible, Rose Gold LT</t>
  </si>
  <si>
    <t>9781087752433</t>
  </si>
  <si>
    <t>Putting Jesus First</t>
  </si>
  <si>
    <t>Courtney Tracy</t>
  </si>
  <si>
    <t>9781087775760</t>
  </si>
  <si>
    <t>Wisdom For Life Devotional</t>
  </si>
  <si>
    <t>Gail Purath</t>
  </si>
  <si>
    <t>9781087768809</t>
  </si>
  <si>
    <t>Abide Bible Study Book With Video Access (Lifeway)</t>
  </si>
  <si>
    <t>Jen Wilkin</t>
  </si>
  <si>
    <t>9781087768373</t>
  </si>
  <si>
    <t>Navigating Gospel Truth - Bible Study Book Video Access</t>
  </si>
  <si>
    <t>Lifeway</t>
  </si>
  <si>
    <t>9781087765792</t>
  </si>
  <si>
    <t>Ruth Teen Girls' Bible Study Book (LifeWay)</t>
  </si>
  <si>
    <t>Kelly Minter</t>
  </si>
  <si>
    <t>9781087763491</t>
  </si>
  <si>
    <t>When You Pray - Bible Study Book With Video Access (LifeWay)</t>
  </si>
  <si>
    <t>Various</t>
  </si>
  <si>
    <t>30% Off</t>
  </si>
  <si>
    <t>9780764235757</t>
  </si>
  <si>
    <t>Fields Of Bounty</t>
  </si>
  <si>
    <t>Lauraine Snelling</t>
  </si>
  <si>
    <t>9780764237249</t>
  </si>
  <si>
    <t>The Time-Saving Mom</t>
  </si>
  <si>
    <t>Crystal Paine</t>
  </si>
  <si>
    <t>9780800741914</t>
  </si>
  <si>
    <t>Windswept Way</t>
  </si>
  <si>
    <t>Irene Hannon</t>
  </si>
  <si>
    <t>9781636093345</t>
  </si>
  <si>
    <t>Letters Of Trust</t>
  </si>
  <si>
    <t>Wanda Brunstetter</t>
  </si>
  <si>
    <t>9781636092874</t>
  </si>
  <si>
    <t>The 1 Minute KJV Study Bible HC Lavendar Petals</t>
  </si>
  <si>
    <t>9781636092850</t>
  </si>
  <si>
    <t>The 1 Minute KJV Study Bible IL Pewter Blue</t>
  </si>
  <si>
    <t>Spring Sale Catalog 2023</t>
  </si>
  <si>
    <t>602438574797</t>
  </si>
  <si>
    <t>Always</t>
  </si>
  <si>
    <t>Chris Tomlin</t>
  </si>
  <si>
    <t>820413138998</t>
  </si>
  <si>
    <t>Beauty And The Beet</t>
  </si>
  <si>
    <t>VeggieTales</t>
  </si>
  <si>
    <t>723707996246</t>
  </si>
  <si>
    <t>Canyon</t>
  </si>
  <si>
    <t>Ellie Holcomb</t>
  </si>
  <si>
    <t>602438566686</t>
  </si>
  <si>
    <t>Hymns</t>
  </si>
  <si>
    <t>Tasha Cobbs Leonard</t>
  </si>
  <si>
    <t>196587965129</t>
  </si>
  <si>
    <t>I Go To The Rock (CD)</t>
  </si>
  <si>
    <t>Whitney Houston</t>
  </si>
  <si>
    <t>196587965693</t>
  </si>
  <si>
    <t>I Go To The Rock (DVD)</t>
  </si>
  <si>
    <t>031398339212</t>
  </si>
  <si>
    <t>Jesus Revolution</t>
  </si>
  <si>
    <t>602435921761</t>
  </si>
  <si>
    <t>Life After Death</t>
  </si>
  <si>
    <t>TobyMac</t>
  </si>
  <si>
    <t>820413101091</t>
  </si>
  <si>
    <t>Madame Blueberry</t>
  </si>
  <si>
    <t>602438574698</t>
  </si>
  <si>
    <t>My Jesus</t>
  </si>
  <si>
    <t>Anne Wilson</t>
  </si>
  <si>
    <t>602557919523</t>
  </si>
  <si>
    <t>The Blessing (Live)</t>
  </si>
  <si>
    <t>Kari Jobe</t>
  </si>
  <si>
    <t>602438574902</t>
  </si>
  <si>
    <t>We The Kingdom</t>
  </si>
  <si>
    <t>9781636411392</t>
  </si>
  <si>
    <t>Spirit Led Living In An Upside Down World</t>
  </si>
  <si>
    <t>Stephen Strang</t>
  </si>
  <si>
    <t>9780830784561</t>
  </si>
  <si>
    <t>The Way Of The Chosen</t>
  </si>
  <si>
    <t>9780830784219</t>
  </si>
  <si>
    <t>Through The Desert</t>
  </si>
  <si>
    <t>Lina AbuJamra</t>
  </si>
  <si>
    <t>GOLD New Release Package</t>
  </si>
  <si>
    <t>SILVER New Release Package</t>
  </si>
  <si>
    <t>9781667502472</t>
  </si>
  <si>
    <t>My Peace Filled Day</t>
  </si>
  <si>
    <t>Rick Renner</t>
  </si>
  <si>
    <t>9780768462050</t>
  </si>
  <si>
    <t>Whispers From Heaven</t>
  </si>
  <si>
    <t>Beni Johnson</t>
  </si>
  <si>
    <t>9781947297623</t>
  </si>
  <si>
    <t>40 Days To A Joyful Motherhood</t>
  </si>
  <si>
    <t>Sarah Humphrey</t>
  </si>
  <si>
    <t>9781954201385</t>
  </si>
  <si>
    <t>Look What You Have Done</t>
  </si>
  <si>
    <t>Tasha Layton</t>
  </si>
  <si>
    <t>9781546001690</t>
  </si>
  <si>
    <t>Anything Is Possible</t>
  </si>
  <si>
    <t>Joby Martin</t>
  </si>
  <si>
    <t>9781546004622</t>
  </si>
  <si>
    <t>Anything Is Possible Study Guide</t>
  </si>
  <si>
    <t>9781546003373</t>
  </si>
  <si>
    <t>Trust</t>
  </si>
  <si>
    <t>Henry Cloud</t>
  </si>
  <si>
    <t>9781546003380</t>
  </si>
  <si>
    <t>Trust Study Guide</t>
  </si>
  <si>
    <t>9781546003731</t>
  </si>
  <si>
    <t>You Don't Have To Carry It All</t>
  </si>
  <si>
    <t>Paula Faris</t>
  </si>
  <si>
    <t>Purchase Disc. %</t>
  </si>
  <si>
    <t>9780736985420</t>
  </si>
  <si>
    <t>Teatime Discipleship</t>
  </si>
  <si>
    <t>Sally Clarkson</t>
  </si>
  <si>
    <t>9781514003985</t>
  </si>
  <si>
    <t>Faith Like A Child</t>
  </si>
  <si>
    <t>Lacy Finn Borgo</t>
  </si>
  <si>
    <t>9781514004432</t>
  </si>
  <si>
    <t>On Getting Out Of Bed</t>
  </si>
  <si>
    <t>Alan Noble</t>
  </si>
  <si>
    <t>9781514000748</t>
  </si>
  <si>
    <t>Tell Her Story</t>
  </si>
  <si>
    <t>Nijay Gupta</t>
  </si>
  <si>
    <t>9780802429414</t>
  </si>
  <si>
    <t>All Who Are Weary</t>
  </si>
  <si>
    <t>Sarah Hauser</t>
  </si>
  <si>
    <t>9780802429674</t>
  </si>
  <si>
    <t>Our Father</t>
  </si>
  <si>
    <t>Becky Harling</t>
  </si>
  <si>
    <t>9781640702165</t>
  </si>
  <si>
    <t>Moments With God For Couples</t>
  </si>
  <si>
    <t>9781640701731</t>
  </si>
  <si>
    <t>Moments With God For Kids</t>
  </si>
  <si>
    <t>9781640701724</t>
  </si>
  <si>
    <t>Moments With God For Men</t>
  </si>
  <si>
    <t>9781640701717</t>
  </si>
  <si>
    <t>Moments With God For Women</t>
  </si>
  <si>
    <t>9781640702141</t>
  </si>
  <si>
    <t>Oswald Chambers</t>
  </si>
  <si>
    <t>9781640701922</t>
  </si>
  <si>
    <t>The Gift Of Hope</t>
  </si>
  <si>
    <t>9781640701915</t>
  </si>
  <si>
    <t>The Gift Of Love</t>
  </si>
  <si>
    <t>My Utmost For His Highest 90 Day 
Gift Devotional</t>
  </si>
  <si>
    <t>9781646455904</t>
  </si>
  <si>
    <t>A Life Of Significance</t>
  </si>
  <si>
    <t>Renee Marini</t>
  </si>
  <si>
    <t>9781951310639</t>
  </si>
  <si>
    <t>Arise And Climb The Mountain Study Guide</t>
  </si>
  <si>
    <t>Sharon Eleanor Todd</t>
  </si>
  <si>
    <t>9781646451982</t>
  </si>
  <si>
    <t>Arise And Climb The Moutain</t>
  </si>
  <si>
    <t>Sharon Todd</t>
  </si>
  <si>
    <t>9781646456147</t>
  </si>
  <si>
    <t>Faith That Walks On Water</t>
  </si>
  <si>
    <t>Carolyn Newell</t>
  </si>
  <si>
    <t>9781683141648</t>
  </si>
  <si>
    <t>Her Memory Of Music</t>
  </si>
  <si>
    <t>Katherine Scott Jones</t>
  </si>
  <si>
    <t>9781646455676</t>
  </si>
  <si>
    <t>Reignite Your Leadership Heart</t>
  </si>
  <si>
    <t>Ann Griffiths</t>
  </si>
  <si>
    <t>9781683141617</t>
  </si>
  <si>
    <t>Shadow Sister</t>
  </si>
  <si>
    <t>9781646455416</t>
  </si>
  <si>
    <t>The Covenant Story</t>
  </si>
  <si>
    <t>Sonya Anderson</t>
  </si>
  <si>
    <t>9781951310240</t>
  </si>
  <si>
    <t>Together For A Purpose</t>
  </si>
  <si>
    <t>Ross &amp; Athena Holtz</t>
  </si>
  <si>
    <t>9781784988180</t>
  </si>
  <si>
    <t>Sanctuary</t>
  </si>
  <si>
    <t>Denise Hughes</t>
  </si>
  <si>
    <t>All My Knotted-Up Life</t>
  </si>
  <si>
    <t>Beth Moore</t>
  </si>
  <si>
    <t>Leslie Means</t>
  </si>
  <si>
    <t>Aundi Kolber</t>
  </si>
  <si>
    <t>Trusted</t>
  </si>
  <si>
    <t>Matt Bell</t>
  </si>
  <si>
    <t>Your Brave Song</t>
  </si>
  <si>
    <t>Ann Voskamp</t>
  </si>
  <si>
    <r>
      <t xml:space="preserve">EXTRA Discounts &amp; Dating on </t>
    </r>
    <r>
      <rPr>
        <b/>
        <sz val="10"/>
        <color rgb="FFC00000"/>
        <rFont val="Arial"/>
        <family val="2"/>
      </rPr>
      <t>FRONTLIST Titles ONLY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-- Minimums Required:                                                </t>
    </r>
  </si>
  <si>
    <t>See below for Standard Seasonal Promo and Bible Promo.</t>
  </si>
  <si>
    <t>Courageous Woman Wristlit Lanyard W/Tassel</t>
  </si>
  <si>
    <t>785525312400</t>
  </si>
  <si>
    <t>Family Circle Of Strength Wall Plaque W/Wire &amp; Floral Accent</t>
  </si>
  <si>
    <t>785525314039</t>
  </si>
  <si>
    <t>Fill Me With Joy Mug &amp; Coaster Set</t>
  </si>
  <si>
    <t>785525308946</t>
  </si>
  <si>
    <t>He Fills My Cup</t>
  </si>
  <si>
    <t>785525308960</t>
  </si>
  <si>
    <t>Me &amp; My House Wall Cross W/Wire &amp; Floral Accent Boxed</t>
  </si>
  <si>
    <t>785525314046</t>
  </si>
  <si>
    <t>Walk By Faith Mug &amp; Coaster Set</t>
  </si>
  <si>
    <t>785525308953</t>
  </si>
  <si>
    <t>Woman Of Faith Wristlit Lanyard W/Tassel</t>
  </si>
  <si>
    <t>785525312363</t>
  </si>
  <si>
    <t>Shelf Sitter Love Message ASTD With Hydrangeas</t>
  </si>
  <si>
    <t>098111468888</t>
  </si>
  <si>
    <t>Shelf Sitter SM Cross With ASTD Messages</t>
  </si>
  <si>
    <t>098111468482</t>
  </si>
  <si>
    <t>Wall Hanging Wildflowers &amp; Message Tags Joy Love Hope</t>
  </si>
  <si>
    <t>098111374370</t>
  </si>
  <si>
    <t xml:space="preserve">20oz Mug Blessing </t>
  </si>
  <si>
    <t>096069253211</t>
  </si>
  <si>
    <t xml:space="preserve">20oz Mug Choose Family </t>
  </si>
  <si>
    <t>096069253396</t>
  </si>
  <si>
    <t xml:space="preserve">20oz Mug Choose Joy </t>
  </si>
  <si>
    <t>096069253174</t>
  </si>
  <si>
    <t xml:space="preserve">30 His Keeping Line Art Sonnet Chime </t>
  </si>
  <si>
    <t>096069644774</t>
  </si>
  <si>
    <t xml:space="preserve">Cardinal Nightlight </t>
  </si>
  <si>
    <t>096069252344</t>
  </si>
  <si>
    <t xml:space="preserve">Cardinals Appear Memory Box </t>
  </si>
  <si>
    <t>096069249863</t>
  </si>
  <si>
    <t xml:space="preserve">Cardinals Lantern </t>
  </si>
  <si>
    <t>096069576310</t>
  </si>
  <si>
    <t>Be Still &amp; Know Mug</t>
  </si>
  <si>
    <t>1220000321731</t>
  </si>
  <si>
    <t>Be Still &amp; Know Stainless Steel Travel Mug</t>
  </si>
  <si>
    <t>1220000322035</t>
  </si>
  <si>
    <t>Be Still &amp; Know Tote</t>
  </si>
  <si>
    <t>1220000321199</t>
  </si>
  <si>
    <t>Be Still Know Classic Journal Zipper Closure</t>
  </si>
  <si>
    <t>9781639521111</t>
  </si>
  <si>
    <t>Be Strong And Courageous Wirebound Journal, Plum</t>
  </si>
  <si>
    <t>9781639521173</t>
  </si>
  <si>
    <t>Give Thanks Ceramic Mug</t>
  </si>
  <si>
    <t>6006937153745</t>
  </si>
  <si>
    <t>Give Thanks Gift Bag Medium</t>
  </si>
  <si>
    <t>6006937153981</t>
  </si>
  <si>
    <t>Give Thanks Tote</t>
  </si>
  <si>
    <t>6006937155992</t>
  </si>
  <si>
    <t>His Mercies Are New Wirebound Journal, Purple</t>
  </si>
  <si>
    <t>9781639521166</t>
  </si>
  <si>
    <t>In Everything Give Thanks Gratitude Jar</t>
  </si>
  <si>
    <t>6006937155626</t>
  </si>
  <si>
    <t>NLT Spiritual Growth Bible LL Cream Floral Print</t>
  </si>
  <si>
    <t>9781639521319</t>
  </si>
  <si>
    <t>NLT Spiritual Growth Bible LL Slate Floral Print</t>
  </si>
  <si>
    <t>9781639521296</t>
  </si>
  <si>
    <t>NLT Spiritual Growth Bible LL Taupe Floral</t>
  </si>
  <si>
    <t>9781639521326</t>
  </si>
  <si>
    <t>The Lord Bless And Keep You Classic Journal, Black</t>
  </si>
  <si>
    <t>9781639521098</t>
  </si>
  <si>
    <t>The Lord Bless You &amp; Keep You Mug</t>
  </si>
  <si>
    <t>1220000320963</t>
  </si>
  <si>
    <t>The Lord Bless You And Keep You Gift Bag With Card Large</t>
  </si>
  <si>
    <t>1220000320697</t>
  </si>
  <si>
    <t>With God All Things Wirebound Journal, Teal</t>
  </si>
  <si>
    <t>9781639521159</t>
  </si>
  <si>
    <t xml:space="preserve">Be Still &amp; Know Mug </t>
  </si>
  <si>
    <t xml:space="preserve"> L5919</t>
  </si>
  <si>
    <t>195002212091</t>
  </si>
  <si>
    <t xml:space="preserve">Blessed Canvas Keychain </t>
  </si>
  <si>
    <t xml:space="preserve"> L6132</t>
  </si>
  <si>
    <t>195002230408</t>
  </si>
  <si>
    <t xml:space="preserve">Blessed Linen Journal </t>
  </si>
  <si>
    <t xml:space="preserve"> L6129</t>
  </si>
  <si>
    <t>195002228214</t>
  </si>
  <si>
    <t xml:space="preserve">Crossbody Tote Loved </t>
  </si>
  <si>
    <t xml:space="preserve"> L6131</t>
  </si>
  <si>
    <t>195002229747</t>
  </si>
  <si>
    <t xml:space="preserve">Do Everything In Love Notepad </t>
  </si>
  <si>
    <t xml:space="preserve"> L5984</t>
  </si>
  <si>
    <t>195002217119</t>
  </si>
  <si>
    <t xml:space="preserve">Notepad Set (Luke 1:45 / 2 Timothy 4:17) </t>
  </si>
  <si>
    <t xml:space="preserve"> L5976</t>
  </si>
  <si>
    <t>195002218536</t>
  </si>
  <si>
    <t xml:space="preserve">Special Women Cozy Mug </t>
  </si>
  <si>
    <t xml:space="preserve"> L6127</t>
  </si>
  <si>
    <t>195002229426</t>
  </si>
  <si>
    <t xml:space="preserve">Weekly Planner Pads (Psalm 46:5) </t>
  </si>
  <si>
    <t xml:space="preserve"> L5986</t>
  </si>
  <si>
    <t>195002218697</t>
  </si>
  <si>
    <t>Eternal Life Cross T-Shirt LG</t>
  </si>
  <si>
    <t>612978585245</t>
  </si>
  <si>
    <t>Eternal Life Cross T-Shirt MD</t>
  </si>
  <si>
    <t>612978585238</t>
  </si>
  <si>
    <t>Eternal Life Cross T-Shirt SM</t>
  </si>
  <si>
    <t>612978585221</t>
  </si>
  <si>
    <t>Eternal Life Cross T-Shirt XL</t>
  </si>
  <si>
    <t>612978585252</t>
  </si>
  <si>
    <t>Hold Fast Logo Water Bottle</t>
  </si>
  <si>
    <t>612978582664</t>
  </si>
  <si>
    <t>612978586655</t>
  </si>
  <si>
    <t>Jesus Picks Me Up T-Shirt LG</t>
  </si>
  <si>
    <t>612978586662</t>
  </si>
  <si>
    <t>Jesus Picks Me Up T-Shirt SM</t>
  </si>
  <si>
    <t>612978586648</t>
  </si>
  <si>
    <t>Jesus Picks Me Up T-Shirt XL</t>
  </si>
  <si>
    <t>612978586679</t>
  </si>
  <si>
    <t>Just Pray Water Bottle</t>
  </si>
  <si>
    <t>612978582640</t>
  </si>
  <si>
    <t>Leopard Cross T-Shirt LG</t>
  </si>
  <si>
    <t>612978586341</t>
  </si>
  <si>
    <t>Leopard Cross T-Shirt MD</t>
  </si>
  <si>
    <t>612978586334</t>
  </si>
  <si>
    <t>Leopard Cross T-Shirt SM</t>
  </si>
  <si>
    <t>612978586327</t>
  </si>
  <si>
    <t>Leopard Cross T-Shirt XL</t>
  </si>
  <si>
    <t>612978586358</t>
  </si>
  <si>
    <t>Takin' Care Of Business T-Shirt LG</t>
  </si>
  <si>
    <t>612978587386</t>
  </si>
  <si>
    <t>Takin' Care Of Business T-Shirt MD</t>
  </si>
  <si>
    <t>612978587379</t>
  </si>
  <si>
    <t>Takin' Care Of Business T-Shirt SM</t>
  </si>
  <si>
    <t>612978587362</t>
  </si>
  <si>
    <t>Takin' Care Of Business T-Shirt XL</t>
  </si>
  <si>
    <t>612978587393</t>
  </si>
  <si>
    <t>Whole World T-Shirt LG</t>
  </si>
  <si>
    <t>612978585658</t>
  </si>
  <si>
    <t>Whole World T-Shirt MD</t>
  </si>
  <si>
    <t>612978585641</t>
  </si>
  <si>
    <t>Whole World T-Shirt SM</t>
  </si>
  <si>
    <t>612978585634</t>
  </si>
  <si>
    <t>Wonderfully Made Dinosaur T-Shirt LG</t>
  </si>
  <si>
    <t>612978585474</t>
  </si>
  <si>
    <t>Wonderfully Made Dinosaur T-Shirt MD</t>
  </si>
  <si>
    <t>612978585467</t>
  </si>
  <si>
    <t>Wonderfully Made Dinosaur T-Shirt SM</t>
  </si>
  <si>
    <t>612978585450</t>
  </si>
  <si>
    <t xml:space="preserve">Feathers </t>
  </si>
  <si>
    <t xml:space="preserve"> ART0765</t>
  </si>
  <si>
    <t>656200748909</t>
  </si>
  <si>
    <t xml:space="preserve">Lighthouse </t>
  </si>
  <si>
    <t xml:space="preserve"> ART0767</t>
  </si>
  <si>
    <t>656200748293</t>
  </si>
  <si>
    <t xml:space="preserve">Strength </t>
  </si>
  <si>
    <t xml:space="preserve"> ART0763</t>
  </si>
  <si>
    <t>656200748886</t>
  </si>
  <si>
    <t xml:space="preserve">The Path </t>
  </si>
  <si>
    <t xml:space="preserve"> ART0772</t>
  </si>
  <si>
    <t>656200748978</t>
  </si>
  <si>
    <t xml:space="preserve">Gold Bible Tabs Old &amp; New Testament </t>
  </si>
  <si>
    <t>084371583317</t>
  </si>
  <si>
    <t xml:space="preserve">Large Gold Bible Tabs Old &amp; New Testament </t>
  </si>
  <si>
    <t>084371583416</t>
  </si>
  <si>
    <t xml:space="preserve">Mini Gold Bible Tabs Old &amp; New Testament </t>
  </si>
  <si>
    <t>084371583423</t>
  </si>
  <si>
    <t xml:space="preserve">Rainbow Bible Tabs Old &amp; New Testament </t>
  </si>
  <si>
    <t>084371583461</t>
  </si>
  <si>
    <t>WP566</t>
  </si>
  <si>
    <t>WC381</t>
  </si>
  <si>
    <t>WRL101</t>
  </si>
  <si>
    <t>WRL105</t>
  </si>
  <si>
    <t>MUG170</t>
  </si>
  <si>
    <t>MUG171</t>
  </si>
  <si>
    <t>MUG 172</t>
  </si>
  <si>
    <t>Minimum Initial Order - $100</t>
  </si>
  <si>
    <t>Minimum Reorder - $100</t>
  </si>
  <si>
    <t>Net 30 upon credit approval. Credit cards accepted</t>
  </si>
  <si>
    <t>Jesus Picks Me Up T-Shirt MD</t>
  </si>
  <si>
    <t>APT4375LG</t>
  </si>
  <si>
    <t>APT4375MD</t>
  </si>
  <si>
    <t>APT4375SM</t>
  </si>
  <si>
    <t>APT4375XL</t>
  </si>
  <si>
    <t>MUGS5286</t>
  </si>
  <si>
    <t>GTA4397LG</t>
  </si>
  <si>
    <t>GTA4397MD</t>
  </si>
  <si>
    <t>GTA4397SM</t>
  </si>
  <si>
    <t>GTA4397XL</t>
  </si>
  <si>
    <t>MUGS5284</t>
  </si>
  <si>
    <t>CGA4392LG</t>
  </si>
  <si>
    <t>CGA4392MD</t>
  </si>
  <si>
    <t>CGA4392SM</t>
  </si>
  <si>
    <t>CGA4392XL</t>
  </si>
  <si>
    <t>KHF4409LG</t>
  </si>
  <si>
    <t>KHF4409MD</t>
  </si>
  <si>
    <t>KHF4409SM</t>
  </si>
  <si>
    <t>KHF4409XL</t>
  </si>
  <si>
    <t>KDZ4381LG</t>
  </si>
  <si>
    <t>KDZ4381MD</t>
  </si>
  <si>
    <t>KDZ4381SM</t>
  </si>
  <si>
    <t>KDZ4378LG</t>
  </si>
  <si>
    <t>KDZ4378MD</t>
  </si>
  <si>
    <t>KDZ4378SM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</si>
  <si>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</si>
  <si>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</si>
  <si>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</si>
  <si>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</si>
  <si>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</si>
  <si>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</si>
  <si>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</si>
  <si>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</si>
  <si>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</si>
  <si>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</si>
  <si>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</si>
  <si>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MAPR22</t>
  </si>
  <si>
    <t>Dating:</t>
  </si>
  <si>
    <t xml:space="preserve">Promotional orders submitted by the due date listed above are eligible for 90 days' dating; orders of 30 units or more receive free freight </t>
  </si>
  <si>
    <t>Qty</t>
  </si>
  <si>
    <t>Title</t>
  </si>
  <si>
    <t>Sale Notes</t>
  </si>
  <si>
    <t>Retail Price</t>
  </si>
  <si>
    <t>Sale Price</t>
  </si>
  <si>
    <t>Margin</t>
  </si>
  <si>
    <t>Net</t>
  </si>
  <si>
    <t>Net Sum</t>
  </si>
  <si>
    <t>1% Better</t>
  </si>
  <si>
    <t>8 unit min order</t>
  </si>
  <si>
    <t>31 Ways to Show Her What Love Is</t>
  </si>
  <si>
    <t>4 unit min order</t>
  </si>
  <si>
    <t>25% off</t>
  </si>
  <si>
    <t>40 Days Through the Bible</t>
  </si>
  <si>
    <t>50% off</t>
  </si>
  <si>
    <t>Beginner's Bible</t>
  </si>
  <si>
    <t>6 unit min order</t>
  </si>
  <si>
    <t>40% off</t>
  </si>
  <si>
    <t>Berenstain Bears: Mama's Helpers</t>
  </si>
  <si>
    <t>Better Mom Devotional</t>
  </si>
  <si>
    <t>30% off</t>
  </si>
  <si>
    <t>Book of Common Courage</t>
  </si>
  <si>
    <t>CU Jesus Calling for Graduates, Leathersoft, with Scripture references, CBA Indies</t>
  </si>
  <si>
    <t>CU Promises for You Deluxe, CBA Indies</t>
  </si>
  <si>
    <t>CU Seeing Beautiful Again, CBA Indies</t>
  </si>
  <si>
    <t>Created to Dream</t>
  </si>
  <si>
    <t>Divine Disruption</t>
  </si>
  <si>
    <t>Embraced</t>
  </si>
  <si>
    <t>Forgiving What You Can't Forget</t>
  </si>
  <si>
    <t>Foundation of Love</t>
  </si>
  <si>
    <t>God's Answers for the Graduate: Class of 2023 - Teal NKJV</t>
  </si>
  <si>
    <t>God's Promises for Graduates: Class of 2023 - Black NIV</t>
  </si>
  <si>
    <t>God's Promises for Graduates: Class of 2023 - Navy NKJV</t>
  </si>
  <si>
    <t>God's Promises for Graduates: Class of 2023 - Pink NKJV</t>
  </si>
  <si>
    <t>God's Promises for Women</t>
  </si>
  <si>
    <t>God's Wisdom for the Graduate: Class of 2023 - Botanical</t>
  </si>
  <si>
    <t>God's Wisdom for the Graduate: Class of 2023 - Mountain</t>
  </si>
  <si>
    <t>Grace, Not Perfection</t>
  </si>
  <si>
    <t>Grace for the Moment Volume I, Blue Leathersoft</t>
  </si>
  <si>
    <t>How High is Heaven?</t>
  </si>
  <si>
    <t>I'm So Glad You Were Born</t>
  </si>
  <si>
    <t>Jesus Calling, Padded Hardcover, with Scripture References</t>
  </si>
  <si>
    <t>Jesus Calling for Moms, Padded Hardcover, with Full Scriptures</t>
  </si>
  <si>
    <t>Jesus I Know</t>
  </si>
  <si>
    <t>KJV, Thompson Chain-Reference Bible, Leathersoft, Black, Red Letter, Comfort Print</t>
  </si>
  <si>
    <t>KJV, Thompson Chain-Reference Bible, Leathersoft, Burgundy, Red Letter, Comfort Print</t>
  </si>
  <si>
    <t>Let the Journey Begin</t>
  </si>
  <si>
    <t>Librarian of Saint-Malo</t>
  </si>
  <si>
    <t>Life Principles for the Graduate</t>
  </si>
  <si>
    <t>Love Works</t>
  </si>
  <si>
    <t>Memory a Day for Moms</t>
  </si>
  <si>
    <t>2 unit min order</t>
  </si>
  <si>
    <t>Midnight Dad Devotional</t>
  </si>
  <si>
    <t>Mom's Little Book of Powerful Prayers</t>
  </si>
  <si>
    <t>NIrV, Kids' Quest Study Bible, Hardcover</t>
  </si>
  <si>
    <t>NIrV, Kids' Quest Study Bible, Leathersoft, Blue</t>
  </si>
  <si>
    <t>NIrV, Radiant Virtues Bible for Girls: A Beautiful Word Collection, Hardcover, Magnetic Closure, Comfort Print</t>
  </si>
  <si>
    <t>NIV, Artisan Collection Bible for Girls, Cloth over Board, Multi-color, Art Gilded Edges, Red Letter, Comfort Print</t>
  </si>
  <si>
    <t>NIV, Beautiful Word Coloring Bible, Large Print, Cloth over Board, Navy</t>
  </si>
  <si>
    <t>NIV, Beautiful Word Coloring Bible for Teen Girls, Leathersoft, Pink/Blue</t>
  </si>
  <si>
    <t>NIV, Bible for Teen Guys, Leathersoft, Charcoal, Elastic Closure</t>
  </si>
  <si>
    <t>NIV, Chronological Study Bible, Leathersoft, Black, Comfort Print</t>
  </si>
  <si>
    <t>NIV, Couples' Devotional Bible, Leathersoft, Brown/Silver</t>
  </si>
  <si>
    <t>NIV, Lucado Encouraging Word Bible, Cloth over Board, Gray, Comfort Print</t>
  </si>
  <si>
    <t>NIV, Lucado Encouraging Word Bible, Leathersoft, Blue, Comfort Print</t>
  </si>
  <si>
    <t>NIV, Lucado Encouraging Word Bible, Leathersoft, Brown, Comfort Print</t>
  </si>
  <si>
    <t>NIV, Quest Study Bible, Leathersoft, Black, Comfort Print</t>
  </si>
  <si>
    <t>NIV, Quest Study Bible, Leathersoft, Teal, Comfort Print</t>
  </si>
  <si>
    <t>NIV, Quest Study Bible for Teens, Hardcover</t>
  </si>
  <si>
    <t>NIV, Real-Life Devotional Bible for Women, Compact, Leathersoft, Teal</t>
  </si>
  <si>
    <t>NIV, Revolution Bible, Leathersoft, Gray/Navy</t>
  </si>
  <si>
    <t>NIV, Student Bible, Leathersoft, Brown, Comfort Print</t>
  </si>
  <si>
    <t>NIV, The Busy Mom's Bible, Leathersoft, Teal, Red Letter, Comfort Print</t>
  </si>
  <si>
    <t>NIV, True Images Bible, Leathersoft, Pink, Printed Page Edges</t>
  </si>
  <si>
    <t>NIV, Women's Devotional Bible, Large Print, Leathersoft, Teal, Comfort Print</t>
  </si>
  <si>
    <t>NIV, Women's Devotional Bible, Leathersoft, Navy, Comfort Print</t>
  </si>
  <si>
    <t>NIV Study Bible, Fully Revised Edition, Large Print, Leathersoft, Brown, Red Letter, Comfort Print</t>
  </si>
  <si>
    <t>NIV Study Bible, Fully Revised Edition, Leathersoft, Navy/Tan, Red Letter, Comfort Print</t>
  </si>
  <si>
    <t>NKJV, Chronological Study Bible, Leathersoft, Black, Comfort Print</t>
  </si>
  <si>
    <t>NKJV, Lucado Encouraging Word Bible, Cloth over Board, Gray, Comfort Print</t>
  </si>
  <si>
    <t>NKJV, Lucado Encouraging Word Bible, Leathersoft, Blue, Comfort Print</t>
  </si>
  <si>
    <t>NKJV, Lucado Encouraging Word Bible, Leathersoft, Brown, Comfort Print</t>
  </si>
  <si>
    <t>NKJV, Maxwell Leadership Bible, Third Edition, Leathersoft, Black, Comfort Print</t>
  </si>
  <si>
    <t>Organizing for the Rest of Us</t>
  </si>
  <si>
    <t>Purpose Driven Life Selected Thoughts and Scriptures for the Graduate</t>
  </si>
  <si>
    <t>Relative Justice</t>
  </si>
  <si>
    <t>Rest and War</t>
  </si>
  <si>
    <t>Sister Roar</t>
  </si>
  <si>
    <t>Taste and See</t>
  </si>
  <si>
    <t>Thank You, God, For Daddy</t>
  </si>
  <si>
    <t>View from Coral Cove</t>
  </si>
  <si>
    <t>Where Do We Go from Here?</t>
  </si>
  <si>
    <t xml:space="preserve"> </t>
  </si>
  <si>
    <t>Wild About You</t>
  </si>
  <si>
    <t>Wisdom for the Way, Large Text Leathersoft</t>
  </si>
  <si>
    <t>Women of the Bible</t>
  </si>
  <si>
    <t>Women of the Bible Speak, The</t>
  </si>
  <si>
    <t>20% off</t>
  </si>
  <si>
    <t>Sale Stickers</t>
  </si>
  <si>
    <t>9780310209188</t>
  </si>
  <si>
    <t>Sale Stickers 25% Off Sheet of 14</t>
  </si>
  <si>
    <t>25% Off</t>
  </si>
  <si>
    <t>9780310264040</t>
  </si>
  <si>
    <t>Sale Stickers 30% Off Sheet of 14</t>
  </si>
  <si>
    <t>9780310270089</t>
  </si>
  <si>
    <t>Sale Stickers 40% Off Sheet of 14</t>
  </si>
  <si>
    <t xml:space="preserve">9780310215592  </t>
  </si>
  <si>
    <t>SALE STICKERS 50P 14 SH</t>
  </si>
  <si>
    <t>Total Units:</t>
  </si>
  <si>
    <t>Avg. Mar</t>
  </si>
  <si>
    <t>Total Net:</t>
  </si>
  <si>
    <r>
      <t xml:space="preserve">        Tyndale House Publishers - Munce Spring Sale Catalog (</t>
    </r>
    <r>
      <rPr>
        <b/>
        <sz val="20"/>
        <color rgb="FFFF0000"/>
        <rFont val="Calibri"/>
        <family val="2"/>
        <scheme val="minor"/>
      </rPr>
      <t>Valid 4/10-5/27/23</t>
    </r>
    <r>
      <rPr>
        <b/>
        <sz val="20"/>
        <color theme="1"/>
        <rFont val="Calibri"/>
        <family val="2"/>
        <scheme val="minor"/>
      </rPr>
      <t xml:space="preserve">)               </t>
    </r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</si>
  <si>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</si>
  <si>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Store Name</t>
  </si>
  <si>
    <t>City, State</t>
  </si>
  <si>
    <t>Buyer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</si>
  <si>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</si>
  <si>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t>QTY</t>
  </si>
  <si>
    <t>Author/Color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</si>
  <si>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</si>
  <si>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</si>
  <si>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</si>
  <si>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</si>
  <si>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</si>
  <si>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</si>
  <si>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Inspire FAITH Bible NLT, Filament Enabled Edition</t>
  </si>
  <si>
    <t>Watercolor Garden</t>
  </si>
  <si>
    <t>Leather-Like</t>
  </si>
  <si>
    <t>Bible</t>
  </si>
  <si>
    <t>3 units@65%</t>
  </si>
  <si>
    <t>Inspire Bible NLT, Filament Enabled Edition</t>
  </si>
  <si>
    <t>Pink Peony</t>
  </si>
  <si>
    <t>Harrdcover 
Leather-Like</t>
  </si>
  <si>
    <t>NLT Student Life Application Study Bible, Filament Enabled Edition</t>
  </si>
  <si>
    <t>Hardcover</t>
  </si>
  <si>
    <t>Teal Blue Striped</t>
  </si>
  <si>
    <t>Charcoal Gray Striped</t>
  </si>
  <si>
    <t>Strong like Water</t>
  </si>
  <si>
    <t>Softcover</t>
  </si>
  <si>
    <t>Non-Fiction</t>
  </si>
  <si>
    <t>1-2units@50%, 3-5units@52%, 6+units@55%</t>
  </si>
  <si>
    <t>So God Made a Mother</t>
  </si>
  <si>
    <t>6-17 units@60% and 18+units @65%</t>
  </si>
  <si>
    <t>Kids</t>
  </si>
  <si>
    <t>Additional titles of your choosing…</t>
  </si>
  <si>
    <r>
      <rPr>
        <b/>
        <sz val="8"/>
        <color rgb="FFC00000"/>
        <rFont val="Arial"/>
        <family val="2"/>
      </rPr>
      <t>2</t>
    </r>
    <r>
      <rPr>
        <b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 Call, fax, or email for Return Authorization No. before returning goods.  Have your Purchase 
         Order No. or Invoice No. available for faster processing.
</t>
    </r>
    <r>
      <rPr>
        <b/>
        <sz val="8"/>
        <color rgb="FFC00000"/>
        <rFont val="Arial"/>
        <family val="2"/>
      </rPr>
      <t>3.</t>
    </r>
    <r>
      <rPr>
        <sz val="8"/>
        <color theme="1"/>
        <rFont val="Arial"/>
        <family val="2"/>
      </rPr>
      <t xml:space="preserve">  Returns/Exchanges must be made within 30 days of ship date. Anything over 30 days will  require   
          special approval.
</t>
    </r>
    <r>
      <rPr>
        <b/>
        <sz val="8"/>
        <color rgb="FFC00000"/>
        <rFont val="Arial"/>
        <family val="2"/>
      </rPr>
      <t xml:space="preserve">4. </t>
    </r>
    <r>
      <rPr>
        <sz val="8"/>
        <color theme="1"/>
        <rFont val="Arial"/>
        <family val="2"/>
      </rPr>
      <t xml:space="preserve"> All authorized Returns/Exchanges (non-factory errors) shall:   </t>
    </r>
    <r>
      <rPr>
        <b/>
        <sz val="8"/>
        <color theme="1"/>
        <rFont val="Arial"/>
        <family val="2"/>
      </rPr>
      <t xml:space="preserve">a) </t>
    </r>
    <r>
      <rPr>
        <sz val="8"/>
        <color theme="1"/>
        <rFont val="Arial"/>
        <family val="2"/>
      </rPr>
      <t xml:space="preserve">Be prepaid. 
          </t>
    </r>
    <r>
      <rPr>
        <b/>
        <sz val="8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Be subject to a restocking charge between 15% - 50%, to be determined at time of 
          request based on the circumstances of the order.
</t>
    </r>
    <r>
      <rPr>
        <b/>
        <sz val="8"/>
        <color rgb="FFC00000"/>
        <rFont val="Arial"/>
        <family val="2"/>
      </rPr>
      <t xml:space="preserve">5. </t>
    </r>
    <r>
      <rPr>
        <sz val="8"/>
        <color theme="1"/>
        <rFont val="Arial"/>
        <family val="2"/>
      </rPr>
      <t xml:space="preserve"> Special/Custom products are NON-RETURNABLE.
</t>
    </r>
    <r>
      <rPr>
        <b/>
        <sz val="8"/>
        <color rgb="FFC00000"/>
        <rFont val="Arial"/>
        <family val="2"/>
      </rPr>
      <t>6.</t>
    </r>
    <r>
      <rPr>
        <sz val="8"/>
        <color theme="1"/>
        <rFont val="Arial"/>
        <family val="2"/>
      </rPr>
      <t xml:space="preserve">  Authorization No. must be CLEARLY marked on the outside carton or it will not be accepted.</t>
    </r>
  </si>
  <si>
    <r>
      <rPr>
        <b/>
        <sz val="9"/>
        <color theme="1"/>
        <rFont val="Arial"/>
        <family val="2"/>
      </rPr>
      <t xml:space="preserve">Returns: 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</t>
    </r>
    <r>
      <rPr>
        <sz val="8"/>
        <color rgb="FFC00000"/>
        <rFont val="Arial"/>
        <family val="2"/>
      </rPr>
      <t>1.</t>
    </r>
    <r>
      <rPr>
        <sz val="8"/>
        <color theme="1"/>
        <rFont val="Arial"/>
        <family val="2"/>
      </rPr>
      <t xml:space="preserve">  Returns/Exchanges without pre-approved authorization will not be accepted.</t>
    </r>
  </si>
  <si>
    <t>Following God: Created to Bow</t>
  </si>
  <si>
    <t>9781617155369</t>
  </si>
  <si>
    <t>Mendy Clark</t>
  </si>
  <si>
    <t>DISCONTINUED</t>
  </si>
  <si>
    <t>REPLACEMENT PRODUCT</t>
  </si>
  <si>
    <t xml:space="preserve">Boxed Mug Give Me Jesus </t>
  </si>
  <si>
    <t xml:space="preserve">15oz Mug with Tag Be Still </t>
  </si>
  <si>
    <t xml:space="preserve">Vintage Mug Into the Forest </t>
  </si>
  <si>
    <t>  096069241287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</si>
</sst>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&quot;$&quot;#,###.00"/>
    <numFmt numFmtId="167" formatCode="mm/dd/yy"/>
    <numFmt numFmtId="168" formatCode="&quot;$&quot;#,##0.00;[Red]&quot;$&quot;#,##0.00"/>
    <numFmt numFmtId="169" formatCode="#,##0;[Red]#,##0"/>
    <numFmt numFmtId="170" formatCode="0.0%"/>
    <numFmt numFmtId="171" formatCode="_(* #,##0_);_(* \(#,##0\);_(* &quot;-&quot;??_);_(@_)"/>
  </numFmts>
  <fonts count="7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SansSerif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26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i/>
      <sz val="9"/>
      <color theme="1"/>
      <name val="Arial"/>
      <family val="2"/>
    </font>
    <font>
      <i/>
      <sz val="10"/>
      <color rgb="FFC00000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C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z val="11"/>
      <color theme="1"/>
      <name val="Calibri"/>
      <family val="2"/>
    </font>
    <font>
      <strike/>
      <sz val="10"/>
      <color rgb="FF000000"/>
      <name val="Arial"/>
      <family val="2"/>
    </font>
    <font>
      <strike/>
      <sz val="10"/>
      <name val="Arial"/>
      <family val="2"/>
    </font>
    <font>
      <strike/>
      <sz val="9"/>
      <color rgb="FF000000"/>
      <name val="Arial"/>
      <family val="2"/>
    </font>
    <font>
      <strike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rgb="FFD0D7E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7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33" fillId="0" borderId="0">
      <alignment vertical="center"/>
    </xf>
    <xf numFmtId="0" fontId="1" fillId="0" borderId="0"/>
    <xf numFmtId="0" fontId="70" fillId="0" borderId="0"/>
    <xf numFmtId="0" fontId="71" fillId="0" borderId="0" applyNumberFormat="0" applyFill="0" applyBorder="0" applyAlignment="0" applyProtection="0"/>
  </cellStyleXfs>
  <cellXfs count="626"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1" fontId="8" fillId="0" borderId="0" xfId="0" applyNumberFormat="1" applyFont="1" applyAlignment="1" applyProtection="1">
      <alignment horizontal="center" vertical="top"/>
      <protection locked="0"/>
    </xf>
    <xf numFmtId="9" fontId="8" fillId="0" borderId="0" xfId="1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1" fontId="8" fillId="2" borderId="0" xfId="1" applyNumberFormat="1" applyFont="1" applyFill="1" applyAlignment="1" applyProtection="1">
      <alignment horizontal="center" vertical="top"/>
      <protection locked="0"/>
    </xf>
    <xf numFmtId="9" fontId="8" fillId="0" borderId="2" xfId="1" applyFont="1" applyBorder="1" applyAlignment="1" applyProtection="1">
      <alignment horizontal="center" vertical="top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left" indent="4"/>
      <protection locked="0"/>
    </xf>
    <xf numFmtId="9" fontId="8" fillId="0" borderId="0" xfId="0" applyNumberFormat="1" applyFont="1" applyAlignment="1" applyProtection="1">
      <alignment horizontal="center" vertical="top"/>
      <protection locked="0"/>
    </xf>
    <xf numFmtId="164" fontId="8" fillId="2" borderId="0" xfId="0" applyNumberFormat="1" applyFont="1" applyFill="1" applyAlignment="1" applyProtection="1">
      <alignment horizontal="center" vertical="top"/>
      <protection locked="0"/>
    </xf>
    <xf numFmtId="164" fontId="8" fillId="2" borderId="0" xfId="0" applyNumberFormat="1" applyFont="1" applyFill="1" applyAlignment="1" applyProtection="1">
      <alignment horizontal="left" indent="1"/>
      <protection locked="0"/>
    </xf>
    <xf numFmtId="164" fontId="8" fillId="0" borderId="0" xfId="0" applyNumberFormat="1" applyFont="1" applyAlignment="1" applyProtection="1">
      <alignment horizontal="left" indent="1"/>
      <protection locked="0"/>
    </xf>
    <xf numFmtId="164" fontId="8" fillId="0" borderId="0" xfId="1" applyNumberFormat="1" applyFont="1" applyAlignment="1" applyProtection="1">
      <alignment horizontal="center" vertical="top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0" xfId="1" applyNumberFormat="1" applyFont="1" applyAlignment="1" applyProtection="1">
      <alignment horizontal="center" vertical="top"/>
      <protection locked="0"/>
    </xf>
    <xf numFmtId="9" fontId="13" fillId="0" borderId="0" xfId="1" applyFont="1" applyAlignment="1" applyProtection="1">
      <alignment horizontal="right" vertical="center" indent="2"/>
      <protection locked="0"/>
    </xf>
    <xf numFmtId="1" fontId="8" fillId="0" borderId="2" xfId="1" applyNumberFormat="1" applyFont="1" applyBorder="1" applyAlignment="1" applyProtection="1">
      <alignment horizontal="center" vertical="top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164" fontId="10" fillId="0" borderId="1" xfId="4" applyNumberFormat="1" applyFont="1" applyBorder="1" applyAlignment="1" applyProtection="1">
      <alignment horizontal="center" vertical="center" wrapText="1"/>
      <protection locked="0"/>
    </xf>
    <xf numFmtId="9" fontId="8" fillId="0" borderId="1" xfId="1" applyFont="1" applyBorder="1" applyAlignment="1" applyProtection="1">
      <alignment horizontal="center" vertical="center" wrapText="1"/>
      <protection locked="0"/>
    </xf>
    <xf numFmtId="9" fontId="8" fillId="2" borderId="1" xfId="1" applyFont="1" applyFill="1" applyBorder="1" applyAlignment="1" applyProtection="1">
      <alignment horizontal="center" vertical="center"/>
      <protection locked="0"/>
    </xf>
    <xf numFmtId="1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9" fontId="8" fillId="0" borderId="0" xfId="1" applyFont="1" applyBorder="1" applyAlignment="1" applyProtection="1">
      <alignment horizontal="center" vertical="center" wrapText="1"/>
      <protection locked="0"/>
    </xf>
    <xf numFmtId="9" fontId="8" fillId="2" borderId="0" xfId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10" fillId="0" borderId="4" xfId="4" applyFont="1" applyBorder="1" applyAlignment="1" applyProtection="1">
      <alignment vertical="center" wrapText="1"/>
      <protection locked="0"/>
    </xf>
    <xf numFmtId="1" fontId="10" fillId="0" borderId="11" xfId="4" applyNumberFormat="1" applyFont="1" applyBorder="1" applyAlignment="1" applyProtection="1">
      <alignment horizontal="center" vertical="center" wrapText="1"/>
      <protection locked="0"/>
    </xf>
    <xf numFmtId="164" fontId="10" fillId="0" borderId="12" xfId="4" applyNumberFormat="1" applyFont="1" applyBorder="1" applyAlignment="1">
      <alignment horizontal="center" vertical="center" wrapText="1"/>
    </xf>
    <xf numFmtId="1" fontId="10" fillId="0" borderId="1" xfId="4" applyNumberFormat="1" applyFont="1" applyBorder="1" applyAlignment="1" applyProtection="1">
      <alignment horizontal="center" vertical="center" wrapText="1"/>
      <protection locked="0"/>
    </xf>
    <xf numFmtId="9" fontId="8" fillId="2" borderId="13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9" fontId="8" fillId="2" borderId="2" xfId="1" applyFont="1" applyFill="1" applyBorder="1" applyAlignment="1" applyProtection="1">
      <alignment horizontal="center" vertical="top"/>
      <protection locked="0"/>
    </xf>
    <xf numFmtId="1" fontId="8" fillId="2" borderId="2" xfId="1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3" xfId="1" applyFont="1" applyBorder="1" applyAlignment="1" applyProtection="1">
      <alignment horizontal="center" vertical="center" wrapText="1"/>
      <protection locked="0"/>
    </xf>
    <xf numFmtId="1" fontId="9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4" borderId="4" xfId="4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 applyProtection="1">
      <alignment horizontal="left" vertical="center" indent="1"/>
      <protection locked="0"/>
    </xf>
    <xf numFmtId="0" fontId="21" fillId="0" borderId="21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 applyProtection="1">
      <alignment vertical="center"/>
      <protection locked="0"/>
    </xf>
    <xf numFmtId="6" fontId="8" fillId="0" borderId="0" xfId="0" applyNumberFormat="1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1" fontId="9" fillId="3" borderId="23" xfId="1" applyNumberFormat="1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indent="2"/>
      <protection locked="0"/>
    </xf>
    <xf numFmtId="0" fontId="8" fillId="0" borderId="22" xfId="0" applyFont="1" applyBorder="1" applyAlignment="1" applyProtection="1">
      <alignment horizontal="left" vertical="center" indent="2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vertical="center" wrapText="1"/>
      <protection locked="0"/>
    </xf>
    <xf numFmtId="16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1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left" vertical="top" indent="1"/>
      <protection locked="0"/>
    </xf>
    <xf numFmtId="9" fontId="8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vertical="top"/>
      <protection locked="0"/>
    </xf>
    <xf numFmtId="1" fontId="23" fillId="4" borderId="0" xfId="0" applyNumberFormat="1" applyFont="1" applyFill="1" applyAlignment="1" applyProtection="1">
      <alignment horizontal="center" vertical="top"/>
      <protection locked="0"/>
    </xf>
    <xf numFmtId="1" fontId="24" fillId="4" borderId="0" xfId="0" applyNumberFormat="1" applyFont="1" applyFill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22" xfId="0" applyFont="1" applyBorder="1" applyAlignment="1">
      <alignment horizontal="left" vertical="center" indent="1"/>
    </xf>
    <xf numFmtId="0" fontId="8" fillId="0" borderId="10" xfId="0" applyFont="1" applyBorder="1" applyAlignment="1">
      <alignment vertical="center"/>
    </xf>
    <xf numFmtId="1" fontId="9" fillId="3" borderId="28" xfId="1" applyNumberFormat="1" applyFont="1" applyFill="1" applyBorder="1" applyAlignment="1" applyProtection="1">
      <alignment vertical="center"/>
    </xf>
    <xf numFmtId="9" fontId="8" fillId="0" borderId="0" xfId="1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164" fontId="9" fillId="3" borderId="27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vertical="center"/>
    </xf>
    <xf numFmtId="1" fontId="9" fillId="3" borderId="23" xfId="1" applyNumberFormat="1" applyFont="1" applyFill="1" applyBorder="1" applyAlignment="1" applyProtection="1">
      <alignment horizontal="center"/>
    </xf>
    <xf numFmtId="9" fontId="9" fillId="3" borderId="27" xfId="1" applyFont="1" applyFill="1" applyBorder="1" applyAlignment="1" applyProtection="1">
      <alignment horizontal="center"/>
    </xf>
    <xf numFmtId="1" fontId="9" fillId="3" borderId="23" xfId="1" applyNumberFormat="1" applyFont="1" applyFill="1" applyBorder="1" applyAlignment="1" applyProtection="1">
      <alignment horizontal="center" vertical="top"/>
    </xf>
    <xf numFmtId="9" fontId="9" fillId="3" borderId="27" xfId="1" applyFont="1" applyFill="1" applyBorder="1" applyAlignment="1" applyProtection="1">
      <alignment horizontal="center" vertical="top"/>
    </xf>
    <xf numFmtId="1" fontId="9" fillId="3" borderId="25" xfId="1" applyNumberFormat="1" applyFont="1" applyFill="1" applyBorder="1" applyAlignment="1" applyProtection="1">
      <alignment horizontal="center"/>
    </xf>
    <xf numFmtId="9" fontId="9" fillId="3" borderId="26" xfId="1" applyFont="1" applyFill="1" applyBorder="1" applyAlignment="1" applyProtection="1">
      <alignment horizontal="center"/>
    </xf>
    <xf numFmtId="164" fontId="9" fillId="3" borderId="27" xfId="0" applyNumberFormat="1" applyFont="1" applyFill="1" applyBorder="1" applyAlignment="1">
      <alignment horizontal="center" vertical="top"/>
    </xf>
    <xf numFmtId="0" fontId="8" fillId="0" borderId="21" xfId="0" applyFont="1" applyBorder="1" applyAlignment="1" applyProtection="1">
      <alignment horizontal="left" vertical="top" indent="2"/>
      <protection locked="0"/>
    </xf>
    <xf numFmtId="164" fontId="8" fillId="2" borderId="1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top" wrapText="1" indent="1"/>
      <protection locked="0"/>
    </xf>
    <xf numFmtId="0" fontId="8" fillId="0" borderId="9" xfId="0" applyFont="1" applyBorder="1" applyAlignment="1" applyProtection="1">
      <alignment horizontal="left" vertical="top" wrapText="1" inden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15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indent="4"/>
      <protection locked="0"/>
    </xf>
    <xf numFmtId="0" fontId="8" fillId="0" borderId="8" xfId="0" applyFont="1" applyBorder="1" applyAlignment="1" applyProtection="1">
      <alignment horizontal="left" vertical="center" indent="4"/>
      <protection locked="0"/>
    </xf>
    <xf numFmtId="0" fontId="8" fillId="0" borderId="0" xfId="0" applyFont="1" applyAlignment="1" applyProtection="1">
      <alignment horizontal="left" vertical="center" indent="7"/>
      <protection locked="0"/>
    </xf>
    <xf numFmtId="0" fontId="8" fillId="0" borderId="8" xfId="0" applyFont="1" applyBorder="1" applyAlignment="1" applyProtection="1">
      <alignment horizontal="left" vertical="center" indent="7"/>
      <protection locked="0"/>
    </xf>
    <xf numFmtId="0" fontId="8" fillId="0" borderId="21" xfId="0" applyFont="1" applyBorder="1" applyAlignment="1" applyProtection="1">
      <alignment horizontal="left" vertical="center" indent="4"/>
      <protection locked="0"/>
    </xf>
    <xf numFmtId="0" fontId="8" fillId="0" borderId="21" xfId="0" applyFont="1" applyBorder="1" applyAlignment="1" applyProtection="1">
      <alignment horizontal="left" vertical="center" indent="7"/>
      <protection locked="0"/>
    </xf>
    <xf numFmtId="0" fontId="8" fillId="0" borderId="7" xfId="0" applyFont="1" applyBorder="1" applyAlignment="1">
      <alignment horizontal="left" vertical="top" inden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31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9" fontId="9" fillId="0" borderId="0" xfId="1" applyFont="1" applyAlignment="1" applyProtection="1">
      <alignment horizontal="right" vertical="center" indent="2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9" fontId="9" fillId="0" borderId="32" xfId="1" applyFont="1" applyBorder="1" applyAlignment="1" applyProtection="1">
      <alignment horizontal="center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/>
      <protection locked="0"/>
    </xf>
    <xf numFmtId="164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9" fontId="9" fillId="0" borderId="32" xfId="0" applyNumberFormat="1" applyFont="1" applyBorder="1" applyAlignment="1">
      <alignment horizontal="center" vertical="center" wrapText="1"/>
    </xf>
    <xf numFmtId="9" fontId="9" fillId="0" borderId="32" xfId="1" applyFont="1" applyBorder="1" applyAlignment="1" applyProtection="1">
      <alignment horizontal="center" vertical="center" wrapText="1"/>
    </xf>
    <xf numFmtId="1" fontId="9" fillId="0" borderId="32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37" fillId="0" borderId="21" xfId="0" applyFont="1" applyBorder="1" applyAlignment="1" applyProtection="1">
      <alignment horizontal="left" vertical="top" indent="1"/>
      <protection locked="0"/>
    </xf>
    <xf numFmtId="9" fontId="5" fillId="0" borderId="0" xfId="1" applyFont="1" applyAlignment="1" applyProtection="1">
      <alignment horizontal="center" vertical="top"/>
      <protection locked="0"/>
    </xf>
    <xf numFmtId="1" fontId="5" fillId="0" borderId="0" xfId="1" applyNumberFormat="1" applyFont="1" applyAlignment="1" applyProtection="1">
      <alignment horizontal="center" vertical="top"/>
      <protection locked="0"/>
    </xf>
    <xf numFmtId="164" fontId="5" fillId="0" borderId="0" xfId="0" applyNumberFormat="1" applyFont="1" applyAlignment="1" applyProtection="1">
      <alignment horizontal="center" vertical="top"/>
      <protection locked="0"/>
    </xf>
    <xf numFmtId="1" fontId="5" fillId="0" borderId="0" xfId="0" applyNumberFormat="1" applyFont="1" applyAlignment="1" applyProtection="1">
      <alignment horizontal="center" vertical="top"/>
      <protection locked="0"/>
    </xf>
    <xf numFmtId="0" fontId="5" fillId="0" borderId="3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1" applyFont="1" applyBorder="1" applyAlignment="1" applyProtection="1">
      <alignment horizontal="center" vertical="center" wrapText="1"/>
      <protection locked="0"/>
    </xf>
    <xf numFmtId="9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indent="1"/>
    </xf>
    <xf numFmtId="9" fontId="5" fillId="2" borderId="1" xfId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8" fillId="0" borderId="24" xfId="0" applyFont="1" applyBorder="1" applyAlignment="1" applyProtection="1">
      <alignment horizontal="left" vertical="center" indent="1"/>
      <protection locked="0"/>
    </xf>
    <xf numFmtId="1" fontId="9" fillId="3" borderId="23" xfId="1" applyNumberFormat="1" applyFont="1" applyFill="1" applyBorder="1" applyAlignment="1" applyProtection="1">
      <alignment vertical="center"/>
    </xf>
    <xf numFmtId="164" fontId="9" fillId="3" borderId="27" xfId="0" applyNumberFormat="1" applyFont="1" applyFill="1" applyBorder="1" applyAlignment="1">
      <alignment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164" fontId="9" fillId="0" borderId="38" xfId="0" applyNumberFormat="1" applyFont="1" applyBorder="1" applyAlignment="1" applyProtection="1">
      <alignment horizontal="center" vertical="center"/>
      <protection locked="0"/>
    </xf>
    <xf numFmtId="9" fontId="9" fillId="0" borderId="38" xfId="0" applyNumberFormat="1" applyFont="1" applyBorder="1" applyAlignment="1" applyProtection="1">
      <alignment horizontal="center" vertical="center" wrapText="1"/>
      <protection locked="0"/>
    </xf>
    <xf numFmtId="9" fontId="9" fillId="0" borderId="38" xfId="1" applyFont="1" applyBorder="1" applyAlignment="1" applyProtection="1">
      <alignment horizontal="center" vertical="center" wrapText="1"/>
      <protection locked="0"/>
    </xf>
    <xf numFmtId="1" fontId="9" fillId="0" borderId="38" xfId="0" applyNumberFormat="1" applyFont="1" applyBorder="1" applyAlignment="1" applyProtection="1">
      <alignment horizontal="center" vertical="center"/>
      <protection locked="0"/>
    </xf>
    <xf numFmtId="0" fontId="38" fillId="0" borderId="1" xfId="9" applyFont="1" applyBorder="1" applyAlignment="1">
      <alignment horizontal="center" vertical="center"/>
    </xf>
    <xf numFmtId="166" fontId="38" fillId="0" borderId="1" xfId="9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8" fillId="0" borderId="1" xfId="9" applyFont="1" applyBorder="1" applyAlignment="1" applyProtection="1">
      <alignment horizontal="center" vertical="center" wrapText="1"/>
      <protection locked="0"/>
    </xf>
    <xf numFmtId="0" fontId="38" fillId="0" borderId="1" xfId="9" applyFont="1" applyBorder="1" applyAlignment="1" applyProtection="1">
      <alignment vertical="center" wrapText="1"/>
      <protection locked="0"/>
    </xf>
    <xf numFmtId="165" fontId="38" fillId="0" borderId="1" xfId="9" applyNumberFormat="1" applyFont="1" applyBorder="1" applyAlignment="1" applyProtection="1">
      <alignment horizontal="center" vertical="center" wrapText="1"/>
      <protection locked="0"/>
    </xf>
    <xf numFmtId="164" fontId="38" fillId="0" borderId="1" xfId="9" applyNumberFormat="1" applyFont="1" applyBorder="1" applyAlignment="1" applyProtection="1">
      <alignment horizontal="center" vertical="center" wrapText="1"/>
      <protection locked="0"/>
    </xf>
    <xf numFmtId="0" fontId="38" fillId="0" borderId="13" xfId="9" applyFont="1" applyBorder="1" applyAlignment="1" applyProtection="1">
      <alignment horizontal="center" vertical="center" wrapText="1"/>
      <protection locked="0"/>
    </xf>
    <xf numFmtId="0" fontId="38" fillId="0" borderId="13" xfId="9" applyFont="1" applyBorder="1" applyAlignment="1" applyProtection="1">
      <alignment vertical="center" wrapText="1"/>
      <protection locked="0"/>
    </xf>
    <xf numFmtId="165" fontId="38" fillId="0" borderId="13" xfId="9" applyNumberFormat="1" applyFont="1" applyBorder="1" applyAlignment="1" applyProtection="1">
      <alignment horizontal="center" vertical="center" wrapText="1"/>
      <protection locked="0"/>
    </xf>
    <xf numFmtId="164" fontId="38" fillId="0" borderId="13" xfId="9" applyNumberFormat="1" applyFont="1" applyBorder="1" applyAlignment="1" applyProtection="1">
      <alignment horizontal="center" vertical="center" wrapText="1"/>
      <protection locked="0"/>
    </xf>
    <xf numFmtId="9" fontId="5" fillId="0" borderId="13" xfId="1" applyFont="1" applyBorder="1" applyAlignment="1" applyProtection="1">
      <alignment horizontal="center" vertical="center" wrapText="1"/>
      <protection locked="0"/>
    </xf>
    <xf numFmtId="9" fontId="5" fillId="2" borderId="13" xfId="1" applyFont="1" applyFill="1" applyBorder="1" applyAlignment="1" applyProtection="1">
      <alignment horizontal="center" vertical="center"/>
      <protection locked="0"/>
    </xf>
    <xf numFmtId="1" fontId="5" fillId="2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33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" fontId="40" fillId="4" borderId="0" xfId="0" applyNumberFormat="1" applyFont="1" applyFill="1" applyAlignment="1" applyProtection="1">
      <alignment horizontal="center" vertical="top"/>
      <protection locked="0"/>
    </xf>
    <xf numFmtId="165" fontId="5" fillId="0" borderId="0" xfId="0" applyNumberFormat="1" applyFont="1" applyAlignment="1" applyProtection="1">
      <alignment horizontal="center" vertical="top"/>
      <protection locked="0"/>
    </xf>
    <xf numFmtId="9" fontId="5" fillId="0" borderId="0" xfId="0" applyNumberFormat="1" applyFont="1" applyAlignment="1" applyProtection="1">
      <alignment horizontal="center" vertical="top"/>
      <protection locked="0"/>
    </xf>
    <xf numFmtId="0" fontId="1" fillId="2" borderId="0" xfId="9" applyFill="1"/>
    <xf numFmtId="0" fontId="5" fillId="2" borderId="0" xfId="0" applyFont="1" applyFill="1" applyAlignment="1" applyProtection="1">
      <alignment vertical="top"/>
      <protection locked="0"/>
    </xf>
    <xf numFmtId="0" fontId="1" fillId="2" borderId="35" xfId="9" applyFill="1" applyBorder="1" applyAlignment="1">
      <alignment horizontal="center" vertical="center"/>
    </xf>
    <xf numFmtId="166" fontId="42" fillId="2" borderId="1" xfId="9" applyNumberFormat="1" applyFont="1" applyFill="1" applyBorder="1" applyAlignment="1">
      <alignment horizontal="center" vertical="center" wrapText="1"/>
    </xf>
    <xf numFmtId="0" fontId="38" fillId="0" borderId="1" xfId="9" applyFont="1" applyBorder="1" applyAlignment="1">
      <alignment horizontal="left" vertical="top" wrapText="1"/>
    </xf>
    <xf numFmtId="0" fontId="5" fillId="0" borderId="46" xfId="0" applyFont="1" applyBorder="1" applyAlignment="1" applyProtection="1">
      <alignment horizontal="centerContinuous" vertical="top"/>
      <protection locked="0"/>
    </xf>
    <xf numFmtId="0" fontId="5" fillId="0" borderId="0" xfId="0" applyFont="1" applyAlignment="1" applyProtection="1">
      <alignment horizontal="centerContinuous" vertical="top"/>
      <protection locked="0"/>
    </xf>
    <xf numFmtId="9" fontId="5" fillId="0" borderId="48" xfId="1" applyFont="1" applyBorder="1" applyAlignment="1" applyProtection="1">
      <alignment horizontal="centerContinuous" vertical="top"/>
      <protection locked="0"/>
    </xf>
    <xf numFmtId="0" fontId="39" fillId="0" borderId="50" xfId="0" applyFont="1" applyBorder="1" applyAlignment="1" applyProtection="1">
      <alignment horizontal="centerContinuous" vertical="center"/>
      <protection locked="0"/>
    </xf>
    <xf numFmtId="0" fontId="39" fillId="0" borderId="2" xfId="0" applyFont="1" applyBorder="1" applyAlignment="1" applyProtection="1">
      <alignment horizontal="centerContinuous" vertical="center"/>
      <protection locked="0"/>
    </xf>
    <xf numFmtId="9" fontId="5" fillId="0" borderId="49" xfId="1" applyFont="1" applyBorder="1" applyAlignment="1" applyProtection="1">
      <alignment horizontal="centerContinuous" vertical="center"/>
      <protection locked="0"/>
    </xf>
    <xf numFmtId="0" fontId="39" fillId="5" borderId="35" xfId="0" applyFont="1" applyFill="1" applyBorder="1" applyAlignment="1">
      <alignment horizontal="center" vertical="center" wrapText="1"/>
    </xf>
    <xf numFmtId="0" fontId="38" fillId="2" borderId="0" xfId="9" applyFont="1" applyFill="1" applyAlignment="1">
      <alignment horizontal="center" vertical="top" wrapText="1"/>
    </xf>
    <xf numFmtId="1" fontId="5" fillId="2" borderId="0" xfId="0" applyNumberFormat="1" applyFont="1" applyFill="1" applyAlignment="1" applyProtection="1">
      <alignment horizontal="center" vertical="top"/>
      <protection locked="0"/>
    </xf>
    <xf numFmtId="9" fontId="5" fillId="0" borderId="47" xfId="1" applyFont="1" applyBorder="1" applyAlignment="1" applyProtection="1">
      <alignment horizontal="center" vertical="top"/>
      <protection locked="0"/>
    </xf>
    <xf numFmtId="1" fontId="5" fillId="0" borderId="47" xfId="1" applyNumberFormat="1" applyFont="1" applyBorder="1" applyAlignment="1" applyProtection="1">
      <alignment horizontal="center" vertical="top"/>
      <protection locked="0"/>
    </xf>
    <xf numFmtId="9" fontId="5" fillId="0" borderId="0" xfId="1" applyFont="1" applyBorder="1" applyAlignment="1" applyProtection="1">
      <alignment horizontal="center" vertical="top"/>
      <protection locked="0"/>
    </xf>
    <xf numFmtId="1" fontId="5" fillId="0" borderId="0" xfId="1" applyNumberFormat="1" applyFont="1" applyBorder="1" applyAlignment="1" applyProtection="1">
      <alignment horizontal="center" vertical="top"/>
      <protection locked="0"/>
    </xf>
    <xf numFmtId="0" fontId="38" fillId="2" borderId="47" xfId="9" applyFont="1" applyFill="1" applyBorder="1" applyAlignment="1">
      <alignment horizontal="center" vertical="top" wrapText="1"/>
    </xf>
    <xf numFmtId="164" fontId="5" fillId="0" borderId="47" xfId="0" applyNumberFormat="1" applyFont="1" applyBorder="1" applyAlignment="1" applyProtection="1">
      <alignment horizontal="center" vertical="top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9" applyAlignment="1">
      <alignment vertical="center"/>
    </xf>
    <xf numFmtId="0" fontId="39" fillId="0" borderId="1" xfId="0" applyFont="1" applyBorder="1" applyAlignment="1">
      <alignment vertical="center"/>
    </xf>
    <xf numFmtId="0" fontId="38" fillId="0" borderId="1" xfId="9" applyFont="1" applyBorder="1" applyAlignment="1">
      <alignment horizontal="left" vertical="top"/>
    </xf>
    <xf numFmtId="0" fontId="1" fillId="2" borderId="1" xfId="9" applyFill="1" applyBorder="1" applyAlignment="1">
      <alignment horizontal="center" vertical="center"/>
    </xf>
    <xf numFmtId="0" fontId="1" fillId="2" borderId="38" xfId="9" applyFill="1" applyBorder="1" applyAlignment="1">
      <alignment horizontal="center" vertical="center"/>
    </xf>
    <xf numFmtId="0" fontId="1" fillId="2" borderId="40" xfId="9" applyFill="1" applyBorder="1" applyAlignment="1">
      <alignment horizontal="center" vertical="center"/>
    </xf>
    <xf numFmtId="0" fontId="1" fillId="2" borderId="45" xfId="9" applyFill="1" applyBorder="1" applyAlignment="1">
      <alignment horizontal="center" vertical="center"/>
    </xf>
    <xf numFmtId="168" fontId="33" fillId="2" borderId="35" xfId="9" applyNumberFormat="1" applyFont="1" applyFill="1" applyBorder="1" applyAlignment="1">
      <alignment horizontal="center" vertical="top"/>
    </xf>
    <xf numFmtId="168" fontId="33" fillId="2" borderId="54" xfId="9" applyNumberFormat="1" applyFont="1" applyFill="1" applyBorder="1" applyAlignment="1">
      <alignment horizontal="center" vertical="top"/>
    </xf>
    <xf numFmtId="169" fontId="33" fillId="2" borderId="54" xfId="9" applyNumberFormat="1" applyFont="1" applyFill="1" applyBorder="1" applyAlignment="1">
      <alignment horizontal="center" vertical="top"/>
    </xf>
    <xf numFmtId="168" fontId="54" fillId="2" borderId="55" xfId="9" applyNumberFormat="1" applyFont="1" applyFill="1" applyBorder="1" applyAlignment="1">
      <alignment horizontal="center" vertical="top"/>
    </xf>
    <xf numFmtId="168" fontId="33" fillId="2" borderId="42" xfId="9" applyNumberFormat="1" applyFont="1" applyFill="1" applyBorder="1" applyAlignment="1">
      <alignment horizontal="center" vertical="top"/>
    </xf>
    <xf numFmtId="169" fontId="33" fillId="2" borderId="1" xfId="9" applyNumberFormat="1" applyFont="1" applyFill="1" applyBorder="1" applyAlignment="1">
      <alignment horizontal="center" vertical="top"/>
    </xf>
    <xf numFmtId="168" fontId="54" fillId="2" borderId="1" xfId="9" applyNumberFormat="1" applyFont="1" applyFill="1" applyBorder="1" applyAlignment="1">
      <alignment horizontal="center" vertical="top"/>
    </xf>
    <xf numFmtId="169" fontId="33" fillId="2" borderId="44" xfId="9" applyNumberFormat="1" applyFont="1" applyFill="1" applyBorder="1" applyAlignment="1">
      <alignment horizontal="center" vertical="top"/>
    </xf>
    <xf numFmtId="168" fontId="33" fillId="2" borderId="41" xfId="9" applyNumberFormat="1" applyFont="1" applyFill="1" applyBorder="1" applyAlignment="1">
      <alignment horizontal="center" vertical="top"/>
    </xf>
    <xf numFmtId="168" fontId="33" fillId="2" borderId="13" xfId="9" applyNumberFormat="1" applyFont="1" applyFill="1" applyBorder="1" applyAlignment="1">
      <alignment horizontal="center" vertical="top"/>
    </xf>
    <xf numFmtId="168" fontId="33" fillId="2" borderId="44" xfId="9" applyNumberFormat="1" applyFont="1" applyFill="1" applyBorder="1" applyAlignment="1">
      <alignment horizontal="center" vertical="top"/>
    </xf>
    <xf numFmtId="169" fontId="54" fillId="2" borderId="1" xfId="9" applyNumberFormat="1" applyFont="1" applyFill="1" applyBorder="1" applyAlignment="1">
      <alignment horizontal="center" vertical="top"/>
    </xf>
    <xf numFmtId="169" fontId="33" fillId="2" borderId="13" xfId="9" applyNumberFormat="1" applyFont="1" applyFill="1" applyBorder="1" applyAlignment="1">
      <alignment horizontal="center" vertical="top"/>
    </xf>
    <xf numFmtId="168" fontId="33" fillId="2" borderId="57" xfId="9" applyNumberFormat="1" applyFont="1" applyFill="1" applyBorder="1" applyAlignment="1">
      <alignment horizontal="center" vertical="top"/>
    </xf>
    <xf numFmtId="169" fontId="54" fillId="2" borderId="35" xfId="9" applyNumberFormat="1" applyFont="1" applyFill="1" applyBorder="1" applyAlignment="1">
      <alignment horizontal="center" vertical="top"/>
    </xf>
    <xf numFmtId="168" fontId="33" fillId="2" borderId="1" xfId="9" applyNumberFormat="1" applyFont="1" applyFill="1" applyBorder="1" applyAlignment="1">
      <alignment horizontal="center" vertical="top"/>
    </xf>
    <xf numFmtId="169" fontId="33" fillId="2" borderId="57" xfId="9" applyNumberFormat="1" applyFont="1" applyFill="1" applyBorder="1" applyAlignment="1">
      <alignment horizontal="center" vertical="top"/>
    </xf>
    <xf numFmtId="169" fontId="33" fillId="2" borderId="41" xfId="9" applyNumberFormat="1" applyFont="1" applyFill="1" applyBorder="1" applyAlignment="1">
      <alignment horizontal="center" vertical="top"/>
    </xf>
    <xf numFmtId="0" fontId="44" fillId="2" borderId="0" xfId="9" applyFont="1" applyFill="1" applyAlignment="1">
      <alignment horizontal="right"/>
    </xf>
    <xf numFmtId="49" fontId="1" fillId="0" borderId="41" xfId="9" applyNumberFormat="1" applyBorder="1" applyAlignment="1" applyProtection="1">
      <alignment horizontal="center" vertical="top"/>
      <protection locked="0"/>
    </xf>
    <xf numFmtId="49" fontId="1" fillId="0" borderId="35" xfId="9" applyNumberFormat="1" applyBorder="1" applyAlignment="1" applyProtection="1">
      <alignment horizontal="center" vertical="top"/>
      <protection locked="0"/>
    </xf>
    <xf numFmtId="49" fontId="1" fillId="0" borderId="57" xfId="9" applyNumberFormat="1" applyBorder="1" applyAlignment="1" applyProtection="1">
      <alignment horizontal="center" vertical="top"/>
      <protection locked="0"/>
    </xf>
    <xf numFmtId="169" fontId="33" fillId="2" borderId="42" xfId="9" applyNumberFormat="1" applyFont="1" applyFill="1" applyBorder="1" applyAlignment="1">
      <alignment horizontal="center" vertical="center"/>
    </xf>
    <xf numFmtId="169" fontId="33" fillId="2" borderId="54" xfId="9" applyNumberFormat="1" applyFont="1" applyFill="1" applyBorder="1" applyAlignment="1">
      <alignment horizontal="center" vertical="center"/>
    </xf>
    <xf numFmtId="169" fontId="33" fillId="2" borderId="35" xfId="9" applyNumberFormat="1" applyFont="1" applyFill="1" applyBorder="1" applyAlignment="1">
      <alignment horizontal="center" vertical="center"/>
    </xf>
    <xf numFmtId="169" fontId="54" fillId="2" borderId="55" xfId="9" applyNumberFormat="1" applyFont="1" applyFill="1" applyBorder="1" applyAlignment="1">
      <alignment horizontal="center" vertical="center"/>
    </xf>
    <xf numFmtId="0" fontId="1" fillId="0" borderId="0" xfId="9"/>
    <xf numFmtId="44" fontId="0" fillId="0" borderId="0" xfId="11" applyFont="1"/>
    <xf numFmtId="0" fontId="1" fillId="0" borderId="0" xfId="9" applyAlignment="1">
      <alignment horizontal="center"/>
    </xf>
    <xf numFmtId="0" fontId="1" fillId="0" borderId="0" xfId="9" applyAlignment="1">
      <alignment horizontal="center" vertical="center"/>
    </xf>
    <xf numFmtId="0" fontId="59" fillId="0" borderId="0" xfId="9" applyFont="1" applyAlignment="1">
      <alignment horizontal="left" vertical="center"/>
    </xf>
    <xf numFmtId="44" fontId="0" fillId="0" borderId="0" xfId="11" applyFont="1" applyAlignment="1">
      <alignment vertical="center"/>
    </xf>
    <xf numFmtId="0" fontId="61" fillId="0" borderId="0" xfId="9" applyFont="1" applyAlignment="1">
      <alignment horizontal="right" vertical="center"/>
    </xf>
    <xf numFmtId="164" fontId="59" fillId="0" borderId="0" xfId="9" applyNumberFormat="1" applyFont="1" applyAlignment="1">
      <alignment horizontal="left" vertical="center"/>
    </xf>
    <xf numFmtId="0" fontId="1" fillId="0" borderId="35" xfId="9" applyBorder="1" applyAlignment="1">
      <alignment horizontal="center" vertical="top" wrapText="1"/>
    </xf>
    <xf numFmtId="44" fontId="0" fillId="0" borderId="35" xfId="11" applyFont="1" applyFill="1" applyBorder="1" applyAlignment="1">
      <alignment horizontal="center" vertical="top"/>
    </xf>
    <xf numFmtId="44" fontId="0" fillId="0" borderId="35" xfId="11" applyFont="1" applyBorder="1" applyAlignment="1">
      <alignment vertical="top"/>
    </xf>
    <xf numFmtId="0" fontId="1" fillId="0" borderId="0" xfId="9" applyAlignment="1">
      <alignment vertical="top"/>
    </xf>
    <xf numFmtId="0" fontId="51" fillId="0" borderId="35" xfId="9" applyFont="1" applyBorder="1" applyAlignment="1">
      <alignment vertical="top" wrapText="1"/>
    </xf>
    <xf numFmtId="9" fontId="0" fillId="0" borderId="0" xfId="10" applyFont="1"/>
    <xf numFmtId="10" fontId="0" fillId="0" borderId="0" xfId="10" applyNumberFormat="1" applyFont="1" applyBorder="1" applyAlignment="1">
      <alignment horizontal="right" vertical="center"/>
    </xf>
    <xf numFmtId="9" fontId="49" fillId="0" borderId="0" xfId="10" applyFont="1" applyAlignment="1">
      <alignment horizontal="right" vertical="center"/>
    </xf>
    <xf numFmtId="10" fontId="0" fillId="0" borderId="0" xfId="10" applyNumberFormat="1" applyFont="1" applyAlignment="1">
      <alignment horizontal="right"/>
    </xf>
    <xf numFmtId="9" fontId="0" fillId="2" borderId="0" xfId="10" applyFont="1" applyFill="1"/>
    <xf numFmtId="44" fontId="0" fillId="2" borderId="0" xfId="11" applyFont="1" applyFill="1"/>
    <xf numFmtId="0" fontId="1" fillId="2" borderId="0" xfId="9" applyFill="1" applyAlignment="1">
      <alignment horizontal="center"/>
    </xf>
    <xf numFmtId="10" fontId="0" fillId="2" borderId="0" xfId="10" applyNumberFormat="1" applyFont="1" applyFill="1" applyBorder="1" applyAlignment="1">
      <alignment horizontal="right"/>
    </xf>
    <xf numFmtId="0" fontId="47" fillId="2" borderId="35" xfId="9" applyFont="1" applyFill="1" applyBorder="1" applyAlignment="1">
      <alignment horizontal="center" vertical="center"/>
    </xf>
    <xf numFmtId="10" fontId="13" fillId="2" borderId="0" xfId="10" applyNumberFormat="1" applyFont="1" applyFill="1" applyBorder="1" applyAlignment="1">
      <alignment horizontal="right" vertical="center" indent="3"/>
    </xf>
    <xf numFmtId="9" fontId="0" fillId="2" borderId="0" xfId="10" applyFont="1" applyFill="1" applyBorder="1"/>
    <xf numFmtId="44" fontId="0" fillId="2" borderId="0" xfId="11" applyFont="1" applyFill="1" applyBorder="1"/>
    <xf numFmtId="0" fontId="1" fillId="2" borderId="0" xfId="9" applyFill="1" applyAlignment="1">
      <alignment horizontal="right"/>
    </xf>
    <xf numFmtId="0" fontId="61" fillId="2" borderId="0" xfId="9" applyFont="1" applyFill="1" applyAlignment="1">
      <alignment horizontal="right"/>
    </xf>
    <xf numFmtId="170" fontId="1" fillId="2" borderId="0" xfId="9" applyNumberFormat="1" applyFill="1" applyAlignment="1">
      <alignment horizontal="center"/>
    </xf>
    <xf numFmtId="0" fontId="44" fillId="5" borderId="58" xfId="9" applyFont="1" applyFill="1" applyBorder="1" applyAlignment="1">
      <alignment horizontal="center" vertical="center"/>
    </xf>
    <xf numFmtId="0" fontId="44" fillId="5" borderId="59" xfId="9" applyFont="1" applyFill="1" applyBorder="1" applyAlignment="1">
      <alignment horizontal="center" vertical="center"/>
    </xf>
    <xf numFmtId="0" fontId="44" fillId="5" borderId="59" xfId="9" applyFont="1" applyFill="1" applyBorder="1" applyAlignment="1">
      <alignment horizontal="center" vertical="center" wrapText="1"/>
    </xf>
    <xf numFmtId="10" fontId="44" fillId="5" borderId="60" xfId="10" applyNumberFormat="1" applyFont="1" applyFill="1" applyBorder="1" applyAlignment="1">
      <alignment horizontal="right" vertical="center"/>
    </xf>
    <xf numFmtId="9" fontId="44" fillId="5" borderId="58" xfId="10" applyFont="1" applyFill="1" applyBorder="1" applyAlignment="1">
      <alignment horizontal="center" vertical="center"/>
    </xf>
    <xf numFmtId="44" fontId="44" fillId="5" borderId="59" xfId="11" applyFont="1" applyFill="1" applyBorder="1" applyAlignment="1">
      <alignment horizontal="center" vertical="center"/>
    </xf>
    <xf numFmtId="44" fontId="44" fillId="5" borderId="60" xfId="11" applyFont="1" applyFill="1" applyBorder="1" applyAlignment="1">
      <alignment horizontal="center" vertical="center"/>
    </xf>
    <xf numFmtId="0" fontId="1" fillId="0" borderId="37" xfId="9" applyBorder="1" applyAlignment="1">
      <alignment horizontal="center" vertical="top"/>
    </xf>
    <xf numFmtId="1" fontId="51" fillId="0" borderId="37" xfId="9" applyNumberFormat="1" applyFont="1" applyBorder="1" applyAlignment="1" applyProtection="1">
      <alignment horizontal="center" vertical="top"/>
      <protection locked="0"/>
    </xf>
    <xf numFmtId="20" fontId="51" fillId="0" borderId="37" xfId="9" applyNumberFormat="1" applyFont="1" applyBorder="1" applyAlignment="1">
      <alignment horizontal="left" vertical="top" wrapText="1"/>
    </xf>
    <xf numFmtId="0" fontId="1" fillId="0" borderId="37" xfId="9" applyBorder="1" applyAlignment="1">
      <alignment horizontal="center" vertical="top" wrapText="1"/>
    </xf>
    <xf numFmtId="43" fontId="51" fillId="0" borderId="37" xfId="11" applyNumberFormat="1" applyFont="1" applyFill="1" applyBorder="1" applyAlignment="1" applyProtection="1">
      <alignment horizontal="center" vertical="top"/>
      <protection locked="0"/>
    </xf>
    <xf numFmtId="7" fontId="51" fillId="0" borderId="37" xfId="10" applyNumberFormat="1" applyFont="1" applyFill="1" applyBorder="1" applyAlignment="1" applyProtection="1">
      <alignment horizontal="center" vertical="top"/>
      <protection locked="0"/>
    </xf>
    <xf numFmtId="170" fontId="0" fillId="0" borderId="37" xfId="10" applyNumberFormat="1" applyFont="1" applyFill="1" applyBorder="1" applyAlignment="1">
      <alignment horizontal="center" vertical="top"/>
    </xf>
    <xf numFmtId="0" fontId="1" fillId="0" borderId="0" xfId="9" applyAlignment="1">
      <alignment horizontal="center" vertical="top"/>
    </xf>
    <xf numFmtId="170" fontId="0" fillId="0" borderId="35" xfId="10" applyNumberFormat="1" applyFont="1" applyBorder="1" applyAlignment="1">
      <alignment horizontal="center" vertical="top"/>
    </xf>
    <xf numFmtId="44" fontId="0" fillId="0" borderId="35" xfId="11" applyFont="1" applyBorder="1" applyAlignment="1">
      <alignment horizontal="center" vertical="top"/>
    </xf>
    <xf numFmtId="171" fontId="1" fillId="0" borderId="0" xfId="9" applyNumberFormat="1" applyAlignment="1">
      <alignment vertical="top"/>
    </xf>
    <xf numFmtId="0" fontId="1" fillId="0" borderId="35" xfId="9" applyBorder="1" applyAlignment="1">
      <alignment horizontal="center" vertical="top"/>
    </xf>
    <xf numFmtId="1" fontId="1" fillId="0" borderId="35" xfId="9" applyNumberFormat="1" applyBorder="1" applyAlignment="1">
      <alignment horizontal="center" vertical="top"/>
    </xf>
    <xf numFmtId="43" fontId="51" fillId="0" borderId="35" xfId="11" applyNumberFormat="1" applyFont="1" applyFill="1" applyBorder="1" applyAlignment="1" applyProtection="1">
      <alignment horizontal="center" vertical="top"/>
      <protection locked="0"/>
    </xf>
    <xf numFmtId="44" fontId="51" fillId="0" borderId="35" xfId="10" applyNumberFormat="1" applyFont="1" applyFill="1" applyBorder="1" applyAlignment="1" applyProtection="1">
      <alignment horizontal="center" vertical="top"/>
      <protection locked="0"/>
    </xf>
    <xf numFmtId="170" fontId="0" fillId="0" borderId="35" xfId="10" applyNumberFormat="1" applyFont="1" applyFill="1" applyBorder="1" applyAlignment="1">
      <alignment horizontal="center" vertical="top"/>
    </xf>
    <xf numFmtId="10" fontId="0" fillId="0" borderId="35" xfId="10" applyNumberFormat="1" applyFont="1" applyBorder="1" applyAlignment="1">
      <alignment horizontal="center" vertical="top"/>
    </xf>
    <xf numFmtId="1" fontId="51" fillId="0" borderId="35" xfId="9" quotePrefix="1" applyNumberFormat="1" applyFont="1" applyBorder="1" applyAlignment="1" applyProtection="1">
      <alignment horizontal="center" vertical="top"/>
      <protection locked="0"/>
    </xf>
    <xf numFmtId="1" fontId="51" fillId="0" borderId="35" xfId="56" quotePrefix="1" applyNumberFormat="1" applyFont="1" applyBorder="1" applyAlignment="1">
      <alignment horizontal="center" vertical="top"/>
    </xf>
    <xf numFmtId="7" fontId="51" fillId="0" borderId="35" xfId="10" applyNumberFormat="1" applyFont="1" applyFill="1" applyBorder="1" applyAlignment="1" applyProtection="1">
      <alignment horizontal="center" vertical="top"/>
      <protection locked="0"/>
    </xf>
    <xf numFmtId="1" fontId="51" fillId="0" borderId="35" xfId="85" applyNumberFormat="1" applyFont="1" applyBorder="1" applyAlignment="1">
      <alignment horizontal="center" vertical="top"/>
    </xf>
    <xf numFmtId="1" fontId="51" fillId="0" borderId="35" xfId="9" applyNumberFormat="1" applyFont="1" applyBorder="1" applyAlignment="1" applyProtection="1">
      <alignment horizontal="center" vertical="top"/>
      <protection locked="0"/>
    </xf>
    <xf numFmtId="1" fontId="51" fillId="0" borderId="35" xfId="58" quotePrefix="1" applyNumberFormat="1" applyFont="1" applyBorder="1" applyAlignment="1">
      <alignment horizontal="center" vertical="top"/>
    </xf>
    <xf numFmtId="44" fontId="51" fillId="0" borderId="35" xfId="9" applyNumberFormat="1" applyFont="1" applyBorder="1" applyAlignment="1" applyProtection="1">
      <alignment horizontal="center" vertical="top"/>
      <protection locked="0"/>
    </xf>
    <xf numFmtId="9" fontId="1" fillId="0" borderId="35" xfId="9" applyNumberFormat="1" applyBorder="1" applyAlignment="1">
      <alignment horizontal="center" vertical="top" wrapText="1"/>
    </xf>
    <xf numFmtId="1" fontId="51" fillId="0" borderId="35" xfId="85" quotePrefix="1" applyNumberFormat="1" applyFont="1" applyBorder="1" applyAlignment="1">
      <alignment horizontal="center" vertical="top"/>
    </xf>
    <xf numFmtId="1" fontId="1" fillId="0" borderId="35" xfId="9" quotePrefix="1" applyNumberFormat="1" applyBorder="1" applyAlignment="1">
      <alignment horizontal="center" vertical="top"/>
    </xf>
    <xf numFmtId="43" fontId="1" fillId="0" borderId="35" xfId="9" applyNumberFormat="1" applyBorder="1" applyAlignment="1">
      <alignment horizontal="center" vertical="top"/>
    </xf>
    <xf numFmtId="44" fontId="1" fillId="0" borderId="35" xfId="9" applyNumberFormat="1" applyBorder="1" applyAlignment="1">
      <alignment horizontal="center" vertical="top"/>
    </xf>
    <xf numFmtId="10" fontId="0" fillId="0" borderId="54" xfId="10" applyNumberFormat="1" applyFont="1" applyBorder="1" applyAlignment="1">
      <alignment horizontal="center" vertical="top"/>
    </xf>
    <xf numFmtId="1" fontId="51" fillId="0" borderId="35" xfId="57" applyNumberFormat="1" applyFont="1" applyBorder="1" applyAlignment="1">
      <alignment horizontal="center" vertical="top"/>
    </xf>
    <xf numFmtId="44" fontId="0" fillId="0" borderId="54" xfId="11" applyFont="1" applyBorder="1" applyAlignment="1">
      <alignment horizontal="center" vertical="top"/>
    </xf>
    <xf numFmtId="0" fontId="48" fillId="0" borderId="35" xfId="9" applyFont="1" applyBorder="1" applyAlignment="1">
      <alignment horizontal="left" vertical="top"/>
    </xf>
    <xf numFmtId="0" fontId="1" fillId="0" borderId="35" xfId="9" applyBorder="1" applyAlignment="1">
      <alignment vertical="top"/>
    </xf>
    <xf numFmtId="0" fontId="47" fillId="0" borderId="35" xfId="9" applyFont="1" applyBorder="1" applyAlignment="1">
      <alignment horizontal="center" vertical="top"/>
    </xf>
    <xf numFmtId="10" fontId="0" fillId="0" borderId="35" xfId="10" applyNumberFormat="1" applyFont="1" applyBorder="1" applyAlignment="1">
      <alignment horizontal="right" vertical="top"/>
    </xf>
    <xf numFmtId="9" fontId="0" fillId="0" borderId="0" xfId="10" applyFont="1" applyBorder="1" applyAlignment="1">
      <alignment vertical="top"/>
    </xf>
    <xf numFmtId="44" fontId="0" fillId="0" borderId="0" xfId="11" applyFont="1" applyBorder="1" applyAlignment="1">
      <alignment vertical="top"/>
    </xf>
    <xf numFmtId="49" fontId="1" fillId="0" borderId="35" xfId="9" applyNumberFormat="1" applyBorder="1" applyAlignment="1">
      <alignment horizontal="center" vertical="top"/>
    </xf>
    <xf numFmtId="43" fontId="1" fillId="0" borderId="35" xfId="9" applyNumberFormat="1" applyBorder="1" applyAlignment="1">
      <alignment vertical="top"/>
    </xf>
    <xf numFmtId="43" fontId="45" fillId="0" borderId="35" xfId="9" applyNumberFormat="1" applyFont="1" applyBorder="1" applyAlignment="1">
      <alignment horizontal="center" vertical="top"/>
    </xf>
    <xf numFmtId="9" fontId="0" fillId="0" borderId="35" xfId="10" applyFont="1" applyBorder="1" applyAlignment="1">
      <alignment vertical="top"/>
    </xf>
    <xf numFmtId="1" fontId="1" fillId="2" borderId="16" xfId="9" applyNumberFormat="1" applyFill="1" applyBorder="1" applyAlignment="1">
      <alignment horizontal="centerContinuous"/>
    </xf>
    <xf numFmtId="0" fontId="68" fillId="2" borderId="43" xfId="9" applyFont="1" applyFill="1" applyBorder="1" applyAlignment="1">
      <alignment horizontal="centerContinuous"/>
    </xf>
    <xf numFmtId="0" fontId="1" fillId="2" borderId="43" xfId="9" applyFill="1" applyBorder="1" applyAlignment="1">
      <alignment horizontal="centerContinuous"/>
    </xf>
    <xf numFmtId="164" fontId="1" fillId="2" borderId="43" xfId="9" applyNumberFormat="1" applyFill="1" applyBorder="1" applyAlignment="1">
      <alignment horizontal="centerContinuous"/>
    </xf>
    <xf numFmtId="0" fontId="67" fillId="2" borderId="18" xfId="9" applyFont="1" applyFill="1" applyBorder="1" applyAlignment="1">
      <alignment horizontal="center" vertical="center"/>
    </xf>
    <xf numFmtId="0" fontId="60" fillId="2" borderId="0" xfId="9" applyFont="1" applyFill="1" applyAlignment="1">
      <alignment horizontal="left" vertical="center"/>
    </xf>
    <xf numFmtId="1" fontId="64" fillId="2" borderId="0" xfId="9" applyNumberFormat="1" applyFont="1" applyFill="1" applyAlignment="1">
      <alignment horizontal="left" vertical="center"/>
    </xf>
    <xf numFmtId="0" fontId="60" fillId="2" borderId="0" xfId="9" applyFont="1" applyFill="1" applyAlignment="1">
      <alignment horizontal="center" vertical="center"/>
    </xf>
    <xf numFmtId="164" fontId="60" fillId="2" borderId="0" xfId="9" applyNumberFormat="1" applyFont="1" applyFill="1" applyAlignment="1">
      <alignment horizontal="center"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center" vertical="center"/>
    </xf>
    <xf numFmtId="164" fontId="1" fillId="2" borderId="0" xfId="9" applyNumberFormat="1" applyFill="1" applyAlignment="1">
      <alignment horizontal="center" vertical="center"/>
    </xf>
    <xf numFmtId="0" fontId="1" fillId="2" borderId="35" xfId="9" applyFill="1" applyBorder="1" applyAlignment="1">
      <alignment vertical="center"/>
    </xf>
    <xf numFmtId="1" fontId="47" fillId="2" borderId="0" xfId="9" applyNumberFormat="1" applyFont="1" applyFill="1" applyAlignment="1">
      <alignment horizontal="left" vertical="center" wrapText="1"/>
    </xf>
    <xf numFmtId="164" fontId="63" fillId="2" borderId="0" xfId="9" applyNumberFormat="1" applyFont="1" applyFill="1" applyAlignment="1">
      <alignment horizontal="center" vertical="center"/>
    </xf>
    <xf numFmtId="164" fontId="1" fillId="2" borderId="0" xfId="9" applyNumberFormat="1" applyFill="1" applyAlignment="1">
      <alignment horizontal="center"/>
    </xf>
    <xf numFmtId="1" fontId="1" fillId="2" borderId="18" xfId="9" applyNumberFormat="1" applyFill="1" applyBorder="1" applyAlignment="1">
      <alignment horizontal="center"/>
    </xf>
    <xf numFmtId="0" fontId="1" fillId="2" borderId="35" xfId="9" applyFill="1" applyBorder="1"/>
    <xf numFmtId="0" fontId="58" fillId="2" borderId="0" xfId="9" applyFont="1" applyFill="1" applyAlignment="1">
      <alignment horizontal="center" vertical="center"/>
    </xf>
    <xf numFmtId="1" fontId="1" fillId="2" borderId="39" xfId="9" applyNumberFormat="1" applyFill="1" applyBorder="1" applyAlignment="1">
      <alignment horizontal="center"/>
    </xf>
    <xf numFmtId="0" fontId="44" fillId="2" borderId="56" xfId="9" applyFont="1" applyFill="1" applyBorder="1" applyAlignment="1">
      <alignment horizontal="right"/>
    </xf>
    <xf numFmtId="0" fontId="1" fillId="2" borderId="56" xfId="9" applyFill="1" applyBorder="1" applyAlignment="1">
      <alignment horizontal="center"/>
    </xf>
    <xf numFmtId="164" fontId="1" fillId="2" borderId="56" xfId="9" applyNumberFormat="1" applyFill="1" applyBorder="1" applyAlignment="1">
      <alignment horizontal="center"/>
    </xf>
    <xf numFmtId="0" fontId="50" fillId="2" borderId="56" xfId="9" applyFont="1" applyFill="1" applyBorder="1" applyAlignment="1">
      <alignment horizontal="center"/>
    </xf>
    <xf numFmtId="1" fontId="1" fillId="5" borderId="37" xfId="9" applyNumberFormat="1" applyFill="1" applyBorder="1" applyAlignment="1">
      <alignment horizontal="center" vertical="top" wrapText="1"/>
    </xf>
    <xf numFmtId="0" fontId="44" fillId="5" borderId="37" xfId="9" applyFont="1" applyFill="1" applyBorder="1" applyAlignment="1">
      <alignment horizontal="center" vertical="top" wrapText="1"/>
    </xf>
    <xf numFmtId="164" fontId="44" fillId="7" borderId="37" xfId="9" applyNumberFormat="1" applyFont="1" applyFill="1" applyBorder="1" applyAlignment="1">
      <alignment horizontal="center" vertical="top" wrapText="1"/>
    </xf>
    <xf numFmtId="14" fontId="44" fillId="5" borderId="37" xfId="9" applyNumberFormat="1" applyFont="1" applyFill="1" applyBorder="1" applyAlignment="1">
      <alignment horizontal="center" vertical="top" wrapText="1"/>
    </xf>
    <xf numFmtId="164" fontId="44" fillId="6" borderId="37" xfId="9" applyNumberFormat="1" applyFont="1" applyFill="1" applyBorder="1" applyAlignment="1">
      <alignment horizontal="center" vertical="top" wrapText="1"/>
    </xf>
    <xf numFmtId="0" fontId="1" fillId="0" borderId="35" xfId="9" applyBorder="1" applyAlignment="1">
      <alignment horizontal="left" vertical="top" wrapText="1"/>
    </xf>
    <xf numFmtId="164" fontId="1" fillId="0" borderId="35" xfId="9" applyNumberFormat="1" applyBorder="1" applyAlignment="1">
      <alignment horizontal="center" vertical="top"/>
    </xf>
    <xf numFmtId="0" fontId="1" fillId="0" borderId="54" xfId="9" applyBorder="1" applyAlignment="1">
      <alignment horizontal="center" vertical="top"/>
    </xf>
    <xf numFmtId="9" fontId="1" fillId="0" borderId="35" xfId="9" applyNumberFormat="1" applyBorder="1" applyAlignment="1">
      <alignment vertical="top"/>
    </xf>
    <xf numFmtId="165" fontId="51" fillId="0" borderId="35" xfId="9" applyNumberFormat="1" applyFont="1" applyBorder="1" applyAlignment="1">
      <alignment horizontal="center" vertical="top"/>
    </xf>
    <xf numFmtId="0" fontId="53" fillId="6" borderId="35" xfId="86" applyNumberFormat="1" applyFont="1" applyFill="1" applyBorder="1" applyAlignment="1">
      <alignment horizontal="center" vertical="top" wrapText="1"/>
    </xf>
    <xf numFmtId="164" fontId="1" fillId="0" borderId="0" xfId="9" applyNumberFormat="1" applyAlignment="1">
      <alignment horizontal="center"/>
    </xf>
    <xf numFmtId="0" fontId="1" fillId="0" borderId="35" xfId="9" applyBorder="1" applyAlignment="1">
      <alignment horizontal="center"/>
    </xf>
    <xf numFmtId="0" fontId="1" fillId="0" borderId="35" xfId="9" applyBorder="1"/>
    <xf numFmtId="164" fontId="1" fillId="0" borderId="35" xfId="9" applyNumberFormat="1" applyBorder="1" applyAlignment="1">
      <alignment horizontal="center"/>
    </xf>
    <xf numFmtId="1" fontId="1" fillId="0" borderId="35" xfId="9" applyNumberFormat="1" applyBorder="1" applyAlignment="1">
      <alignment horizontal="center"/>
    </xf>
    <xf numFmtId="0" fontId="38" fillId="2" borderId="1" xfId="9" applyFont="1" applyFill="1" applyBorder="1" applyAlignment="1">
      <alignment vertical="center" wrapText="1"/>
    </xf>
    <xf numFmtId="0" fontId="38" fillId="2" borderId="1" xfId="9" applyFont="1" applyFill="1" applyBorder="1" applyAlignment="1">
      <alignment horizontal="left" vertical="center" wrapText="1"/>
    </xf>
    <xf numFmtId="167" fontId="38" fillId="2" borderId="1" xfId="9" applyNumberFormat="1" applyFont="1" applyFill="1" applyBorder="1" applyAlignment="1">
      <alignment horizontal="center" vertical="center" wrapText="1"/>
    </xf>
    <xf numFmtId="166" fontId="38" fillId="2" borderId="1" xfId="9" applyNumberFormat="1" applyFont="1" applyFill="1" applyBorder="1" applyAlignment="1">
      <alignment horizontal="center" vertical="center" wrapText="1"/>
    </xf>
    <xf numFmtId="0" fontId="38" fillId="2" borderId="1" xfId="9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9" fontId="8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38" fillId="2" borderId="1" xfId="9" applyFont="1" applyFill="1" applyBorder="1" applyAlignment="1">
      <alignment horizontal="left" vertical="top"/>
    </xf>
    <xf numFmtId="0" fontId="38" fillId="2" borderId="1" xfId="9" applyFont="1" applyFill="1" applyBorder="1" applyAlignment="1">
      <alignment horizontal="center" vertical="center"/>
    </xf>
    <xf numFmtId="1" fontId="10" fillId="2" borderId="11" xfId="9" applyNumberFormat="1" applyFont="1" applyFill="1" applyBorder="1" applyAlignment="1" applyProtection="1">
      <alignment horizontal="center" vertical="center" wrapText="1"/>
      <protection locked="0"/>
    </xf>
    <xf numFmtId="164" fontId="10" fillId="2" borderId="12" xfId="4" applyNumberFormat="1" applyFont="1" applyFill="1" applyBorder="1" applyAlignment="1">
      <alignment horizontal="center" vertical="center" wrapText="1"/>
    </xf>
    <xf numFmtId="166" fontId="38" fillId="2" borderId="1" xfId="9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locked="0"/>
    </xf>
    <xf numFmtId="0" fontId="10" fillId="2" borderId="4" xfId="4" applyFont="1" applyFill="1" applyBorder="1" applyAlignment="1" applyProtection="1">
      <alignment vertical="center" wrapText="1"/>
      <protection locked="0"/>
    </xf>
    <xf numFmtId="0" fontId="10" fillId="2" borderId="12" xfId="4" applyFont="1" applyFill="1" applyBorder="1" applyAlignment="1" applyProtection="1">
      <alignment horizontal="center" vertical="center" wrapText="1"/>
      <protection locked="0"/>
    </xf>
    <xf numFmtId="1" fontId="10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8" fillId="2" borderId="1" xfId="9" applyFont="1" applyFill="1" applyBorder="1" applyAlignment="1">
      <alignment horizontal="left" vertical="top" indent="1"/>
    </xf>
    <xf numFmtId="49" fontId="38" fillId="2" borderId="1" xfId="9" applyNumberFormat="1" applyFont="1" applyFill="1" applyBorder="1" applyAlignment="1">
      <alignment horizontal="center" vertical="center"/>
    </xf>
    <xf numFmtId="49" fontId="1" fillId="2" borderId="41" xfId="9" applyNumberFormat="1" applyFill="1" applyBorder="1" applyAlignment="1" applyProtection="1">
      <alignment horizontal="center" vertical="top"/>
      <protection locked="0"/>
    </xf>
    <xf numFmtId="49" fontId="1" fillId="2" borderId="35" xfId="9" applyNumberFormat="1" applyFill="1" applyBorder="1" applyAlignment="1" applyProtection="1">
      <alignment horizontal="center" vertical="top"/>
      <protection locked="0"/>
    </xf>
    <xf numFmtId="49" fontId="1" fillId="2" borderId="57" xfId="9" applyNumberFormat="1" applyFill="1" applyBorder="1" applyAlignment="1" applyProtection="1">
      <alignment horizontal="center" vertical="top"/>
      <protection locked="0"/>
    </xf>
    <xf numFmtId="0" fontId="10" fillId="2" borderId="1" xfId="9" applyFont="1" applyFill="1" applyBorder="1" applyAlignment="1">
      <alignment horizontal="center" vertical="center"/>
    </xf>
    <xf numFmtId="0" fontId="0" fillId="2" borderId="0" xfId="0" applyFill="1" applyAlignment="1" applyProtection="1">
      <alignment vertical="top"/>
      <protection locked="0"/>
    </xf>
    <xf numFmtId="0" fontId="19" fillId="2" borderId="4" xfId="4" applyFont="1" applyFill="1" applyBorder="1" applyAlignment="1" applyProtection="1">
      <alignment horizontal="center" vertical="center" wrapText="1"/>
      <protection locked="0"/>
    </xf>
    <xf numFmtId="0" fontId="38" fillId="2" borderId="1" xfId="9" applyFont="1" applyFill="1" applyBorder="1" applyAlignment="1">
      <alignment horizontal="left" vertical="top" wrapText="1"/>
    </xf>
    <xf numFmtId="0" fontId="57" fillId="2" borderId="35" xfId="9" applyFont="1" applyFill="1" applyBorder="1" applyAlignment="1">
      <alignment horizontal="center" vertical="center" wrapText="1"/>
    </xf>
    <xf numFmtId="164" fontId="57" fillId="2" borderId="35" xfId="9" applyNumberFormat="1" applyFont="1" applyFill="1" applyBorder="1" applyAlignment="1">
      <alignment horizontal="center" vertical="center" wrapText="1"/>
    </xf>
    <xf numFmtId="169" fontId="57" fillId="2" borderId="35" xfId="9" applyNumberFormat="1" applyFont="1" applyFill="1" applyBorder="1" applyAlignment="1">
      <alignment horizontal="center" vertical="center"/>
    </xf>
    <xf numFmtId="0" fontId="55" fillId="2" borderId="35" xfId="9" applyFont="1" applyFill="1" applyBorder="1" applyAlignment="1">
      <alignment horizontal="center" vertical="center" wrapText="1"/>
    </xf>
    <xf numFmtId="164" fontId="55" fillId="2" borderId="35" xfId="9" applyNumberFormat="1" applyFont="1" applyFill="1" applyBorder="1" applyAlignment="1">
      <alignment horizontal="center" vertical="center"/>
    </xf>
    <xf numFmtId="169" fontId="56" fillId="2" borderId="35" xfId="9" applyNumberFormat="1" applyFont="1" applyFill="1" applyBorder="1" applyAlignment="1">
      <alignment horizontal="center" vertical="center"/>
    </xf>
    <xf numFmtId="164" fontId="1" fillId="2" borderId="38" xfId="9" applyNumberFormat="1" applyFill="1" applyBorder="1" applyAlignment="1">
      <alignment horizontal="center" vertical="center"/>
    </xf>
    <xf numFmtId="166" fontId="38" fillId="2" borderId="34" xfId="9" applyNumberFormat="1" applyFont="1" applyFill="1" applyBorder="1" applyAlignment="1">
      <alignment horizontal="center" vertical="center"/>
    </xf>
    <xf numFmtId="164" fontId="1" fillId="2" borderId="40" xfId="9" applyNumberFormat="1" applyFill="1" applyBorder="1" applyAlignment="1">
      <alignment horizontal="center" vertical="center"/>
    </xf>
    <xf numFmtId="164" fontId="1" fillId="2" borderId="45" xfId="9" applyNumberFormat="1" applyFill="1" applyBorder="1" applyAlignment="1">
      <alignment horizontal="center" vertical="center"/>
    </xf>
    <xf numFmtId="164" fontId="1" fillId="2" borderId="1" xfId="9" applyNumberFormat="1" applyFill="1" applyBorder="1" applyAlignment="1">
      <alignment horizontal="center" vertical="center"/>
    </xf>
    <xf numFmtId="1" fontId="1" fillId="2" borderId="35" xfId="9" applyNumberFormat="1" applyFill="1" applyBorder="1" applyAlignment="1">
      <alignment horizontal="center" vertical="top"/>
    </xf>
    <xf numFmtId="0" fontId="1" fillId="2" borderId="35" xfId="9" applyFill="1" applyBorder="1" applyAlignment="1">
      <alignment vertical="top"/>
    </xf>
    <xf numFmtId="0" fontId="1" fillId="2" borderId="35" xfId="9" applyFill="1" applyBorder="1" applyAlignment="1">
      <alignment horizontal="left" vertical="top" wrapText="1"/>
    </xf>
    <xf numFmtId="0" fontId="1" fillId="2" borderId="35" xfId="9" applyFill="1" applyBorder="1" applyAlignment="1">
      <alignment horizontal="center" vertical="top" wrapText="1"/>
    </xf>
    <xf numFmtId="164" fontId="1" fillId="2" borderId="35" xfId="9" applyNumberFormat="1" applyFill="1" applyBorder="1" applyAlignment="1">
      <alignment horizontal="center" vertical="top"/>
    </xf>
    <xf numFmtId="9" fontId="1" fillId="2" borderId="35" xfId="9" applyNumberFormat="1" applyFill="1" applyBorder="1" applyAlignment="1">
      <alignment horizontal="center" vertical="top" wrapText="1"/>
    </xf>
    <xf numFmtId="9" fontId="1" fillId="2" borderId="35" xfId="9" applyNumberFormat="1" applyFill="1" applyBorder="1" applyAlignment="1">
      <alignment vertical="top"/>
    </xf>
    <xf numFmtId="165" fontId="51" fillId="2" borderId="35" xfId="9" applyNumberFormat="1" applyFont="1" applyFill="1" applyBorder="1" applyAlignment="1">
      <alignment horizontal="center" vertical="top"/>
    </xf>
    <xf numFmtId="0" fontId="1" fillId="2" borderId="0" xfId="9" applyFill="1" applyAlignment="1">
      <alignment vertical="top"/>
    </xf>
    <xf numFmtId="0" fontId="49" fillId="2" borderId="35" xfId="9" applyFont="1" applyFill="1" applyBorder="1" applyAlignment="1">
      <alignment vertical="top" wrapText="1"/>
    </xf>
    <xf numFmtId="1" fontId="1" fillId="2" borderId="35" xfId="9" applyNumberFormat="1" applyFill="1" applyBorder="1" applyAlignment="1">
      <alignment horizontal="center"/>
    </xf>
    <xf numFmtId="0" fontId="1" fillId="2" borderId="35" xfId="9" applyFill="1" applyBorder="1" applyAlignment="1">
      <alignment horizontal="center"/>
    </xf>
    <xf numFmtId="164" fontId="1" fillId="2" borderId="35" xfId="9" applyNumberFormat="1" applyFill="1" applyBorder="1" applyAlignment="1">
      <alignment horizontal="center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9" fontId="8" fillId="2" borderId="0" xfId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38" fillId="2" borderId="1" xfId="9" applyFont="1" applyFill="1" applyBorder="1" applyAlignment="1" applyProtection="1">
      <alignment horizontal="center" vertical="center" wrapText="1"/>
      <protection locked="0"/>
    </xf>
    <xf numFmtId="0" fontId="38" fillId="2" borderId="1" xfId="9" applyFont="1" applyFill="1" applyBorder="1" applyAlignment="1" applyProtection="1">
      <alignment vertical="center" wrapText="1"/>
      <protection locked="0"/>
    </xf>
    <xf numFmtId="165" fontId="38" fillId="2" borderId="1" xfId="9" applyNumberFormat="1" applyFont="1" applyFill="1" applyBorder="1" applyAlignment="1" applyProtection="1">
      <alignment horizontal="center" vertical="center" wrapText="1"/>
      <protection locked="0"/>
    </xf>
    <xf numFmtId="164" fontId="38" fillId="2" borderId="1" xfId="9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1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" fillId="2" borderId="35" xfId="9" applyFill="1" applyBorder="1" applyAlignment="1">
      <alignment horizontal="center" vertical="top"/>
    </xf>
    <xf numFmtId="0" fontId="51" fillId="2" borderId="35" xfId="9" applyFont="1" applyFill="1" applyBorder="1" applyAlignment="1">
      <alignment vertical="top" wrapText="1"/>
    </xf>
    <xf numFmtId="43" fontId="51" fillId="2" borderId="35" xfId="11" applyNumberFormat="1" applyFont="1" applyFill="1" applyBorder="1" applyAlignment="1" applyProtection="1">
      <alignment horizontal="center" vertical="top"/>
      <protection locked="0"/>
    </xf>
    <xf numFmtId="44" fontId="51" fillId="2" borderId="35" xfId="10" applyNumberFormat="1" applyFont="1" applyFill="1" applyBorder="1" applyAlignment="1" applyProtection="1">
      <alignment horizontal="center" vertical="top"/>
      <protection locked="0"/>
    </xf>
    <xf numFmtId="170" fontId="0" fillId="2" borderId="35" xfId="10" applyNumberFormat="1" applyFont="1" applyFill="1" applyBorder="1" applyAlignment="1">
      <alignment horizontal="center" vertical="top"/>
    </xf>
    <xf numFmtId="0" fontId="1" fillId="2" borderId="0" xfId="9" applyFill="1" applyAlignment="1">
      <alignment horizontal="center" vertical="top"/>
    </xf>
    <xf numFmtId="10" fontId="0" fillId="2" borderId="35" xfId="10" applyNumberFormat="1" applyFont="1" applyFill="1" applyBorder="1" applyAlignment="1">
      <alignment horizontal="center" vertical="top"/>
    </xf>
    <xf numFmtId="44" fontId="0" fillId="2" borderId="35" xfId="11" applyFont="1" applyFill="1" applyBorder="1" applyAlignment="1">
      <alignment horizontal="center" vertical="top"/>
    </xf>
    <xf numFmtId="171" fontId="1" fillId="2" borderId="0" xfId="9" applyNumberFormat="1" applyFill="1" applyAlignment="1">
      <alignment vertical="top"/>
    </xf>
    <xf numFmtId="1" fontId="51" fillId="2" borderId="35" xfId="9" quotePrefix="1" applyNumberFormat="1" applyFont="1" applyFill="1" applyBorder="1" applyAlignment="1" applyProtection="1">
      <alignment horizontal="center" vertical="top"/>
      <protection locked="0"/>
    </xf>
    <xf numFmtId="1" fontId="51" fillId="2" borderId="35" xfId="56" quotePrefix="1" applyNumberFormat="1" applyFont="1" applyFill="1" applyBorder="1" applyAlignment="1">
      <alignment horizontal="center" vertical="top"/>
    </xf>
    <xf numFmtId="44" fontId="0" fillId="2" borderId="53" xfId="11" applyFont="1" applyFill="1" applyBorder="1" applyAlignment="1">
      <alignment horizontal="center" vertical="top"/>
    </xf>
    <xf numFmtId="7" fontId="51" fillId="2" borderId="35" xfId="10" applyNumberFormat="1" applyFont="1" applyFill="1" applyBorder="1" applyAlignment="1" applyProtection="1">
      <alignment horizontal="center" vertical="top"/>
      <protection locked="0"/>
    </xf>
    <xf numFmtId="8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9" applyFont="1" applyFill="1" applyBorder="1" applyAlignment="1">
      <alignment horizontal="left" vertical="center" wrapText="1"/>
    </xf>
    <xf numFmtId="0" fontId="1" fillId="2" borderId="1" xfId="9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vertical="center" wrapText="1"/>
    </xf>
    <xf numFmtId="164" fontId="10" fillId="2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 vertical="center"/>
    </xf>
    <xf numFmtId="1" fontId="44" fillId="6" borderId="37" xfId="9" applyNumberFormat="1" applyFont="1" applyFill="1" applyBorder="1" applyAlignment="1">
      <alignment horizontal="center" vertical="top" wrapText="1"/>
    </xf>
    <xf numFmtId="0" fontId="74" fillId="0" borderId="0" xfId="0" applyFont="1" applyAlignment="1">
      <alignment vertical="center"/>
    </xf>
    <xf numFmtId="49" fontId="38" fillId="2" borderId="1" xfId="9" applyNumberFormat="1" applyFont="1" applyFill="1" applyBorder="1" applyAlignment="1">
      <alignment vertical="center" wrapText="1"/>
    </xf>
    <xf numFmtId="0" fontId="30" fillId="0" borderId="0" xfId="0" applyFont="1" applyAlignment="1" applyProtection="1">
      <alignment horizontal="left" indent="3"/>
      <protection locked="0"/>
    </xf>
    <xf numFmtId="0" fontId="31" fillId="0" borderId="0" xfId="0" applyFont="1" applyAlignment="1" applyProtection="1">
      <alignment horizontal="left" vertical="top" wrapText="1" indent="2"/>
      <protection locked="0"/>
    </xf>
    <xf numFmtId="9" fontId="8" fillId="0" borderId="0" xfId="0" applyNumberFormat="1" applyFont="1" applyAlignment="1" applyProtection="1">
      <alignment horizontal="left" vertical="center" wrapText="1"/>
      <protection locked="0"/>
    </xf>
    <xf numFmtId="9" fontId="8" fillId="0" borderId="24" xfId="0" applyNumberFormat="1" applyFont="1" applyBorder="1" applyAlignment="1" applyProtection="1">
      <alignment horizontal="left" vertical="center"/>
      <protection locked="0"/>
    </xf>
    <xf numFmtId="1" fontId="5" fillId="2" borderId="9" xfId="0" applyNumberFormat="1" applyFont="1" applyFill="1" applyBorder="1" applyAlignment="1">
      <alignment horizontal="center" vertical="top"/>
    </xf>
    <xf numFmtId="1" fontId="5" fillId="2" borderId="10" xfId="0" applyNumberFormat="1" applyFont="1" applyFill="1" applyBorder="1" applyAlignment="1">
      <alignment horizontal="center" vertical="top"/>
    </xf>
    <xf numFmtId="0" fontId="16" fillId="2" borderId="0" xfId="0" applyFont="1" applyFill="1" applyAlignment="1" applyProtection="1">
      <alignment horizontal="right" vertical="center" indent="6"/>
      <protection locked="0"/>
    </xf>
    <xf numFmtId="0" fontId="8" fillId="0" borderId="0" xfId="0" applyFont="1" applyAlignment="1" applyProtection="1">
      <alignment horizontal="left" vertical="top" wrapText="1" indent="1"/>
      <protection locked="0"/>
    </xf>
    <xf numFmtId="1" fontId="15" fillId="2" borderId="5" xfId="0" applyNumberFormat="1" applyFont="1" applyFill="1" applyBorder="1" applyAlignment="1">
      <alignment horizontal="center" shrinkToFit="1"/>
    </xf>
    <xf numFmtId="1" fontId="15" fillId="2" borderId="6" xfId="0" applyNumberFormat="1" applyFont="1" applyFill="1" applyBorder="1" applyAlignment="1">
      <alignment horizontal="center" shrinkToFit="1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1" fontId="5" fillId="2" borderId="9" xfId="0" applyNumberFormat="1" applyFont="1" applyFill="1" applyBorder="1" applyAlignment="1" applyProtection="1">
      <alignment horizontal="center" vertical="top"/>
      <protection locked="0"/>
    </xf>
    <xf numFmtId="1" fontId="5" fillId="2" borderId="10" xfId="0" applyNumberFormat="1" applyFont="1" applyFill="1" applyBorder="1" applyAlignment="1" applyProtection="1">
      <alignment horizontal="center" vertical="top"/>
      <protection locked="0"/>
    </xf>
    <xf numFmtId="1" fontId="15" fillId="0" borderId="5" xfId="0" applyNumberFormat="1" applyFont="1" applyBorder="1" applyAlignment="1" applyProtection="1">
      <alignment horizontal="center"/>
      <protection locked="0"/>
    </xf>
    <xf numFmtId="1" fontId="15" fillId="0" borderId="6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8" fillId="0" borderId="7" xfId="7" applyNumberFormat="1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8" fillId="0" borderId="22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1" fontId="15" fillId="0" borderId="5" xfId="0" applyNumberFormat="1" applyFont="1" applyBorder="1" applyAlignment="1">
      <alignment horizontal="center" shrinkToFit="1"/>
    </xf>
    <xf numFmtId="1" fontId="15" fillId="0" borderId="6" xfId="0" applyNumberFormat="1" applyFont="1" applyBorder="1" applyAlignment="1">
      <alignment horizontal="center" shrinkToFit="1"/>
    </xf>
    <xf numFmtId="9" fontId="8" fillId="0" borderId="0" xfId="0" applyNumberFormat="1" applyFont="1" applyAlignment="1" applyProtection="1">
      <alignment horizontal="left" vertical="top" wrapText="1"/>
      <protection locked="0"/>
    </xf>
    <xf numFmtId="9" fontId="8" fillId="0" borderId="24" xfId="0" applyNumberFormat="1" applyFont="1" applyBorder="1" applyAlignment="1" applyProtection="1">
      <alignment horizontal="left" vertical="top" wrapText="1"/>
      <protection locked="0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28" fillId="0" borderId="7" xfId="7" applyNumberFormat="1" applyFont="1" applyBorder="1" applyAlignment="1">
      <alignment horizontal="center" vertical="center"/>
    </xf>
    <xf numFmtId="1" fontId="29" fillId="0" borderId="8" xfId="0" applyNumberFormat="1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3" fillId="0" borderId="47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9" fillId="5" borderId="35" xfId="0" applyFont="1" applyFill="1" applyBorder="1" applyAlignment="1" applyProtection="1">
      <alignment horizontal="center" vertical="center" wrapText="1"/>
      <protection locked="0"/>
    </xf>
    <xf numFmtId="0" fontId="39" fillId="5" borderId="51" xfId="0" applyFont="1" applyFill="1" applyBorder="1" applyAlignment="1" applyProtection="1">
      <alignment horizontal="center" vertical="center" wrapText="1"/>
      <protection locked="0"/>
    </xf>
    <xf numFmtId="0" fontId="39" fillId="5" borderId="52" xfId="0" applyFont="1" applyFill="1" applyBorder="1" applyAlignment="1" applyProtection="1">
      <alignment horizontal="center" vertical="center" wrapText="1"/>
      <protection locked="0"/>
    </xf>
    <xf numFmtId="0" fontId="39" fillId="5" borderId="53" xfId="0" applyFont="1" applyFill="1" applyBorder="1" applyAlignment="1" applyProtection="1">
      <alignment horizontal="center" vertical="center" wrapText="1"/>
      <protection locked="0"/>
    </xf>
    <xf numFmtId="0" fontId="39" fillId="0" borderId="3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9" fontId="8" fillId="0" borderId="0" xfId="0" applyNumberFormat="1" applyFont="1" applyAlignment="1">
      <alignment horizontal="left" vertical="center" wrapText="1"/>
    </xf>
    <xf numFmtId="9" fontId="8" fillId="0" borderId="24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62" fillId="2" borderId="0" xfId="9" applyFont="1" applyFill="1" applyAlignment="1">
      <alignment horizontal="center" vertical="center" wrapText="1"/>
    </xf>
    <xf numFmtId="14" fontId="1" fillId="2" borderId="35" xfId="9" applyNumberFormat="1" applyFill="1" applyBorder="1" applyAlignment="1">
      <alignment horizontal="center" vertical="center"/>
    </xf>
    <xf numFmtId="0" fontId="1" fillId="2" borderId="35" xfId="9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8" fillId="0" borderId="7" xfId="7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1" fontId="18" fillId="0" borderId="7" xfId="7" applyNumberFormat="1" applyFont="1" applyBorder="1" applyAlignment="1">
      <alignment horizontal="center"/>
    </xf>
    <xf numFmtId="0" fontId="59" fillId="5" borderId="51" xfId="9" applyFont="1" applyFill="1" applyBorder="1" applyAlignment="1">
      <alignment horizontal="center" vertical="center"/>
    </xf>
    <xf numFmtId="0" fontId="59" fillId="5" borderId="52" xfId="9" applyFont="1" applyFill="1" applyBorder="1" applyAlignment="1">
      <alignment horizontal="center" vertical="center"/>
    </xf>
    <xf numFmtId="0" fontId="59" fillId="5" borderId="53" xfId="9" applyFont="1" applyFill="1" applyBorder="1" applyAlignment="1">
      <alignment horizontal="center" vertical="center"/>
    </xf>
    <xf numFmtId="1" fontId="47" fillId="2" borderId="18" xfId="9" applyNumberFormat="1" applyFont="1" applyFill="1" applyBorder="1" applyAlignment="1">
      <alignment horizontal="right" vertical="center"/>
    </xf>
    <xf numFmtId="0" fontId="47" fillId="2" borderId="0" xfId="9" applyFont="1" applyFill="1" applyAlignment="1">
      <alignment horizontal="right" vertical="center"/>
    </xf>
    <xf numFmtId="1" fontId="1" fillId="2" borderId="18" xfId="9" applyNumberFormat="1" applyFill="1" applyBorder="1" applyAlignment="1">
      <alignment vertical="center"/>
    </xf>
    <xf numFmtId="0" fontId="1" fillId="2" borderId="0" xfId="9" applyFill="1" applyAlignment="1">
      <alignment vertical="center"/>
    </xf>
    <xf numFmtId="0" fontId="16" fillId="2" borderId="0" xfId="0" applyFont="1" applyFill="1" applyAlignment="1" applyProtection="1">
      <alignment horizontal="right" vertical="center" indent="9"/>
      <protection locked="0"/>
    </xf>
    <xf numFmtId="1" fontId="15" fillId="0" borderId="16" xfId="0" applyNumberFormat="1" applyFont="1" applyBorder="1" applyAlignment="1" applyProtection="1">
      <alignment horizontal="center"/>
      <protection locked="0"/>
    </xf>
    <xf numFmtId="1" fontId="15" fillId="0" borderId="17" xfId="0" applyNumberFormat="1" applyFont="1" applyBorder="1" applyAlignment="1" applyProtection="1">
      <alignment horizontal="center"/>
      <protection locked="0"/>
    </xf>
    <xf numFmtId="1" fontId="5" fillId="0" borderId="18" xfId="0" applyNumberFormat="1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1" fontId="18" fillId="2" borderId="9" xfId="7" applyNumberFormat="1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indent="7"/>
      <protection locked="0"/>
    </xf>
    <xf numFmtId="0" fontId="8" fillId="0" borderId="0" xfId="0" applyFont="1" applyAlignment="1" applyProtection="1">
      <alignment horizontal="left" vertical="center" indent="7"/>
      <protection locked="0"/>
    </xf>
    <xf numFmtId="0" fontId="8" fillId="0" borderId="8" xfId="0" applyFont="1" applyBorder="1" applyAlignment="1" applyProtection="1">
      <alignment horizontal="left" vertical="center" indent="7"/>
      <protection locked="0"/>
    </xf>
    <xf numFmtId="0" fontId="8" fillId="0" borderId="7" xfId="0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left" vertical="top" indent="1"/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8" fillId="0" borderId="15" xfId="0" applyFont="1" applyBorder="1" applyAlignment="1" applyProtection="1">
      <alignment horizontal="left" vertical="top" indent="1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0" fontId="8" fillId="0" borderId="21" xfId="0" applyFont="1" applyBorder="1" applyAlignment="1" applyProtection="1">
      <alignment horizontal="left" vertical="top" wrapText="1" indent="1"/>
      <protection locked="0"/>
    </xf>
    <xf numFmtId="0" fontId="8" fillId="0" borderId="8" xfId="0" applyFont="1" applyBorder="1" applyAlignment="1" applyProtection="1">
      <alignment horizontal="left" vertical="top" wrapText="1" indent="1"/>
      <protection locked="0"/>
    </xf>
    <xf numFmtId="0" fontId="8" fillId="0" borderId="22" xfId="0" applyFont="1" applyBorder="1" applyAlignment="1" applyProtection="1">
      <alignment horizontal="left" vertical="top" wrapText="1" indent="1"/>
      <protection locked="0"/>
    </xf>
    <xf numFmtId="0" fontId="8" fillId="0" borderId="15" xfId="0" applyFont="1" applyBorder="1" applyAlignment="1" applyProtection="1">
      <alignment horizontal="left" vertical="top" wrapText="1" indent="1"/>
      <protection locked="0"/>
    </xf>
    <xf numFmtId="0" fontId="8" fillId="0" borderId="10" xfId="0" applyFont="1" applyBorder="1" applyAlignment="1" applyProtection="1">
      <alignment horizontal="left" vertical="top" wrapText="1" indent="1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14" fillId="0" borderId="17" xfId="0" applyNumberFormat="1" applyFont="1" applyBorder="1" applyAlignment="1" applyProtection="1">
      <alignment horizontal="center"/>
      <protection locked="0"/>
    </xf>
    <xf numFmtId="0" fontId="35" fillId="0" borderId="21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8" xfId="0" applyFont="1" applyBorder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horizontal="left" vertical="top" wrapText="1"/>
      <protection locked="0"/>
    </xf>
    <xf numFmtId="0" fontId="35" fillId="0" borderId="15" xfId="0" applyFont="1" applyBorder="1" applyAlignment="1" applyProtection="1">
      <alignment horizontal="left" vertical="top" wrapText="1"/>
      <protection locked="0"/>
    </xf>
    <xf numFmtId="0" fontId="35" fillId="0" borderId="10" xfId="0" applyFont="1" applyBorder="1" applyAlignment="1" applyProtection="1">
      <alignment horizontal="left" vertical="top" wrapText="1"/>
      <protection locked="0"/>
    </xf>
    <xf numFmtId="0" fontId="34" fillId="0" borderId="20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6" xfId="0" applyFont="1" applyBorder="1" applyAlignment="1" applyProtection="1">
      <alignment horizontal="left" vertical="center" wrapText="1"/>
      <protection locked="0"/>
    </xf>
    <xf numFmtId="164" fontId="8" fillId="2" borderId="0" xfId="1" applyNumberFormat="1" applyFont="1" applyFill="1" applyBorder="1" applyAlignment="1" applyProtection="1">
      <alignment horizontal="center" vertical="center"/>
      <protection locked="0"/>
    </xf>
    <xf numFmtId="1" fontId="10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75" fillId="2" borderId="1" xfId="9" applyFont="1" applyFill="1" applyBorder="1" applyAlignment="1">
      <alignment horizontal="left" vertical="top"/>
    </xf>
    <xf numFmtId="0" fontId="75" fillId="2" borderId="1" xfId="9" applyFont="1" applyFill="1" applyBorder="1" applyAlignment="1">
      <alignment horizontal="center" vertical="center"/>
    </xf>
    <xf numFmtId="168" fontId="76" fillId="2" borderId="55" xfId="9" applyNumberFormat="1" applyFont="1" applyFill="1" applyBorder="1" applyAlignment="1">
      <alignment horizontal="center" vertical="top"/>
    </xf>
    <xf numFmtId="164" fontId="77" fillId="2" borderId="12" xfId="4" applyNumberFormat="1" applyFont="1" applyFill="1" applyBorder="1" applyAlignment="1">
      <alignment horizontal="center" vertical="center" wrapText="1"/>
    </xf>
    <xf numFmtId="166" fontId="75" fillId="2" borderId="1" xfId="9" applyNumberFormat="1" applyFont="1" applyFill="1" applyBorder="1" applyAlignment="1">
      <alignment horizontal="center" vertical="center"/>
    </xf>
    <xf numFmtId="164" fontId="78" fillId="2" borderId="11" xfId="0" applyNumberFormat="1" applyFont="1" applyFill="1" applyBorder="1" applyAlignment="1">
      <alignment horizontal="center" vertical="center"/>
    </xf>
    <xf numFmtId="168" fontId="76" fillId="2" borderId="35" xfId="9" applyNumberFormat="1" applyFont="1" applyFill="1" applyBorder="1" applyAlignment="1">
      <alignment horizontal="center" vertical="top"/>
    </xf>
    <xf numFmtId="0" fontId="10" fillId="2" borderId="61" xfId="4" applyFont="1" applyFill="1" applyBorder="1" applyAlignment="1" applyProtection="1">
      <alignment vertical="center" wrapText="1"/>
      <protection locked="0"/>
    </xf>
    <xf numFmtId="0" fontId="10" fillId="2" borderId="61" xfId="4" applyFont="1" applyFill="1" applyBorder="1" applyAlignment="1" applyProtection="1">
      <alignment horizontal="center" vertical="center" wrapText="1"/>
      <protection locked="0"/>
    </xf>
    <xf numFmtId="164" fontId="8" fillId="2" borderId="6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61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6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top"/>
      <protection locked="0"/>
    </xf>
    <xf numFmtId="169" fontId="33" fillId="2" borderId="1" xfId="9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43" fillId="2" borderId="11" xfId="4" applyFont="1" applyFill="1" applyBorder="1" applyAlignment="1" applyProtection="1">
      <alignment horizontal="left" vertical="center" wrapText="1" indent="2"/>
      <protection locked="0"/>
    </xf>
    <xf numFmtId="0" fontId="43" fillId="2" borderId="61" xfId="4" applyFont="1" applyFill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>
      <alignment vertical="center"/>
    </xf>
    <xf numFmtId="49" fontId="8" fillId="0" borderId="0" xfId="0" applyNumberFormat="1" applyFont="1" applyAlignment="1" applyProtection="1">
      <alignment horizontal="center" vertical="top"/>
      <protection locked="0"/>
    </xf>
    <xf numFmtId="49" fontId="76" fillId="2" borderId="55" xfId="9" applyNumberFormat="1" applyFont="1" applyFill="1" applyBorder="1" applyAlignment="1">
      <alignment horizontal="center" vertical="center"/>
    </xf>
    <xf numFmtId="49" fontId="76" fillId="2" borderId="35" xfId="9" applyNumberFormat="1" applyFont="1" applyFill="1" applyBorder="1" applyAlignment="1">
      <alignment horizontal="center" vertical="center"/>
    </xf>
    <xf numFmtId="0" fontId="77" fillId="8" borderId="1" xfId="4" applyFont="1" applyFill="1" applyBorder="1" applyAlignment="1" applyProtection="1">
      <alignment horizontal="center" vertical="center" wrapText="1"/>
      <protection locked="0"/>
    </xf>
  </cellXfs>
  <cellStyles count="87">
    <cellStyle name="Currency 2" xfId="6" xr:uid="{6F3EA7F8-2C3C-4387-897A-FD1A426D0D8D}"/>
    <cellStyle name="Currency 2 2" xfId="11" xr:uid="{06317B85-4056-4E9C-94B4-1D0E7D32BB81}"/>
    <cellStyle name="Hyperlink" xfId="7" builtinId="8"/>
    <cellStyle name="Hyperlink 2" xfId="86" xr:uid="{B54E69F6-6C32-4521-93EA-68110BC1CC61}"/>
    <cellStyle name="Normal" xfId="0" builtinId="0"/>
    <cellStyle name="Normal 11" xfId="26" xr:uid="{E6DC39C9-35E5-47A3-A1D8-946A2EE1898E}"/>
    <cellStyle name="Normal 12" xfId="28" xr:uid="{36B70498-364C-48AA-9F13-FB01A6DFA046}"/>
    <cellStyle name="Normal 13" xfId="30" xr:uid="{B6EED8D7-FB05-409F-97ED-666BF69D44CA}"/>
    <cellStyle name="Normal 14" xfId="32" xr:uid="{ACC9A0F0-CDDD-48D1-ADE1-4AAC5CA0D63D}"/>
    <cellStyle name="Normal 15" xfId="34" xr:uid="{49073BDC-AD43-41EE-AEBD-4A7D8EB90492}"/>
    <cellStyle name="Normal 16" xfId="36" xr:uid="{5968525F-7BB1-4367-8E24-8315F98516C7}"/>
    <cellStyle name="Normal 17" xfId="38" xr:uid="{910C6E0D-A326-4C7E-8CB9-B2CF1E8833DE}"/>
    <cellStyle name="Normal 17 2" xfId="83" xr:uid="{22B7F03F-34EA-4DF1-B891-5BF93613BA73}"/>
    <cellStyle name="Normal 18" xfId="40" xr:uid="{DEFCBBB5-AC38-4217-9D65-E230E1BFD321}"/>
    <cellStyle name="Normal 19" xfId="42" xr:uid="{ED6F6838-1883-4F5F-9BB4-2C55CA331C89}"/>
    <cellStyle name="Normal 2" xfId="4" xr:uid="{BCB600F6-896D-43AE-80EC-281DEF06E784}"/>
    <cellStyle name="Normal 2 10" xfId="27" xr:uid="{CDF7CDB7-F67F-445F-9BD2-B87724113A54}"/>
    <cellStyle name="Normal 2 10 2" xfId="66" xr:uid="{BF736479-61D7-4F26-9321-9A94695E4A54}"/>
    <cellStyle name="Normal 2 11" xfId="29" xr:uid="{0A3C0B48-2779-474F-9518-3DA33E22AA6F}"/>
    <cellStyle name="Normal 2 11 2" xfId="67" xr:uid="{E7568424-320B-4E45-9061-CDEE86EA89C9}"/>
    <cellStyle name="Normal 2 12" xfId="31" xr:uid="{75D6646F-BD5D-4355-9AF9-742A36A163F6}"/>
    <cellStyle name="Normal 2 12 2" xfId="68" xr:uid="{414B3D96-A5E6-4223-9BBF-E69C4F8CA2FC}"/>
    <cellStyle name="Normal 2 13" xfId="33" xr:uid="{CA47AC15-9E4E-44A8-8640-F82FA0876C5D}"/>
    <cellStyle name="Normal 2 13 2" xfId="69" xr:uid="{9EAEA760-2F9C-445C-8875-E1BB5C9C293E}"/>
    <cellStyle name="Normal 2 14" xfId="35" xr:uid="{FDDE8203-8B78-4E2F-8DED-0D187B20CAAD}"/>
    <cellStyle name="Normal 2 14 2" xfId="70" xr:uid="{365FEF95-A012-48BA-A3AE-58F65C2E7D22}"/>
    <cellStyle name="Normal 2 15" xfId="37" xr:uid="{E171492A-4C13-4581-8DD2-554CE8F64E6A}"/>
    <cellStyle name="Normal 2 15 2" xfId="71" xr:uid="{A2980311-FED2-436B-80DA-39A9BF832399}"/>
    <cellStyle name="Normal 2 16" xfId="39" xr:uid="{1B5B9554-DC25-4F47-BE2F-936D50D623E8}"/>
    <cellStyle name="Normal 2 16 2" xfId="72" xr:uid="{823A00A0-50E7-4901-A722-73DEBA0E397A}"/>
    <cellStyle name="Normal 2 17" xfId="41" xr:uid="{9018B922-1296-4255-AADA-384A9CF858F4}"/>
    <cellStyle name="Normal 2 17 2" xfId="73" xr:uid="{B8D94D4D-8835-4F4A-AC41-B6A4E8A02B7C}"/>
    <cellStyle name="Normal 2 18" xfId="43" xr:uid="{6C20DD12-1919-489B-800D-B0D73D2C482C}"/>
    <cellStyle name="Normal 2 18 2" xfId="74" xr:uid="{132CD982-D57F-4E03-92CA-47566DC6FBB0}"/>
    <cellStyle name="Normal 2 19" xfId="45" xr:uid="{52E5E1CE-84AF-41EC-99CC-D9C10A89E6AC}"/>
    <cellStyle name="Normal 2 19 2" xfId="75" xr:uid="{A250BA94-E2FE-4FD1-BCA6-B7ADF9E12255}"/>
    <cellStyle name="Normal 2 2" xfId="9" xr:uid="{76D8E6E9-A43E-481C-B059-D2FC11A5624A}"/>
    <cellStyle name="Normal 2 2 2" xfId="58" xr:uid="{7623E0FB-8878-4789-AF9A-01805A7E499B}"/>
    <cellStyle name="Normal 2 2 3" xfId="13" xr:uid="{04496A01-DEF7-429A-BF4C-F130085B38C1}"/>
    <cellStyle name="Normal 2 20" xfId="47" xr:uid="{8B096B9B-6779-4F7F-9906-3AD9FA6432FE}"/>
    <cellStyle name="Normal 2 20 2" xfId="76" xr:uid="{E727223D-8851-4C9C-8FCF-F62CBB312F38}"/>
    <cellStyle name="Normal 2 21" xfId="49" xr:uid="{4B0261A6-43E0-477E-BA2D-3A2DC6F4BE50}"/>
    <cellStyle name="Normal 2 21 2" xfId="77" xr:uid="{5E34C4BB-6134-4B12-842D-17CC113ACF62}"/>
    <cellStyle name="Normal 2 22" xfId="51" xr:uid="{B86AAE7C-3439-4F9B-9E48-8B7EC31CC171}"/>
    <cellStyle name="Normal 2 22 2" xfId="78" xr:uid="{42E89D19-C9F8-481C-B272-F5AE98CAEDB6}"/>
    <cellStyle name="Normal 2 23" xfId="53" xr:uid="{BC488528-0B97-49D8-A75B-6491AFFAD1C6}"/>
    <cellStyle name="Normal 2 23 2" xfId="79" xr:uid="{BCF3BEF6-5612-494A-A342-45A3A8CADFA0}"/>
    <cellStyle name="Normal 2 24" xfId="55" xr:uid="{627A1441-4D21-40C9-BA8D-59B76D12D787}"/>
    <cellStyle name="Normal 2 24 2" xfId="80" xr:uid="{12BB26C2-2A52-4D5C-9A91-FC7D8A763206}"/>
    <cellStyle name="Normal 2 25" xfId="12" xr:uid="{5340A4F9-BCC8-44FB-A7B5-CFAFC05E4D65}"/>
    <cellStyle name="Normal 2 3" xfId="16" xr:uid="{E206FDE0-9FA7-423C-A137-4F5C0C6E64D3}"/>
    <cellStyle name="Normal 2 3 2" xfId="59" xr:uid="{E0146B91-91CD-4B8D-93CF-D2C818F3521A}"/>
    <cellStyle name="Normal 2 4" xfId="18" xr:uid="{B02370DE-2EBC-404B-BCD6-58935113150B}"/>
    <cellStyle name="Normal 2 4 2" xfId="60" xr:uid="{3593D24C-E7D4-4E3C-87A1-9857320EA985}"/>
    <cellStyle name="Normal 2 5" xfId="20" xr:uid="{0C36C2A1-9260-4869-8109-0EECF39A24D3}"/>
    <cellStyle name="Normal 2 5 2" xfId="61" xr:uid="{BC31F967-3221-4280-9F69-00919D6D1CDE}"/>
    <cellStyle name="Normal 2 6" xfId="22" xr:uid="{B379D168-84E5-48C3-B323-5129BE968A5C}"/>
    <cellStyle name="Normal 2 6 2" xfId="62" xr:uid="{617889CA-AE46-4031-9A72-C89F0A629A26}"/>
    <cellStyle name="Normal 2 7" xfId="23" xr:uid="{02E89428-37AB-40E7-8978-75E11D7422BE}"/>
    <cellStyle name="Normal 2 7 2" xfId="63" xr:uid="{E45C57F7-6B19-4932-9323-A8DA4EA47122}"/>
    <cellStyle name="Normal 2 8" xfId="24" xr:uid="{0939DDD2-C20D-4C94-881F-A5821A982B02}"/>
    <cellStyle name="Normal 2 8 2" xfId="64" xr:uid="{32C4C412-3837-4D20-846B-0BD151D82BDD}"/>
    <cellStyle name="Normal 2 9" xfId="25" xr:uid="{D28E0132-32FD-4594-8EE9-509F3299006D}"/>
    <cellStyle name="Normal 2 9 2" xfId="65" xr:uid="{41A54878-CE38-45DF-9985-ECA91BCDEBE2}"/>
    <cellStyle name="Normal 20" xfId="44" xr:uid="{DD9E75CE-D48F-4CEE-95B9-18E68AD92672}"/>
    <cellStyle name="Normal 21" xfId="46" xr:uid="{E607BF20-7411-4772-99D6-8E57FCF7F97A}"/>
    <cellStyle name="Normal 22" xfId="48" xr:uid="{1DCF8D82-E797-4EEA-A9CF-29C737CA5594}"/>
    <cellStyle name="Normal 23" xfId="50" xr:uid="{098B6527-A3B8-46D8-AF5F-1DB14CBE22BB}"/>
    <cellStyle name="Normal 24" xfId="52" xr:uid="{A7181480-F509-49AA-8A91-28635805FA2F}"/>
    <cellStyle name="Normal 25" xfId="54" xr:uid="{C9EC61EE-8131-4DAA-ABFB-673ADA99B01A}"/>
    <cellStyle name="Normal 26" xfId="2" xr:uid="{62FA17E0-392B-4C3F-9ADF-48333A4D0DBF}"/>
    <cellStyle name="Normal 28" xfId="3" xr:uid="{7C2199E5-2DDD-49DC-9585-211A257E93BF}"/>
    <cellStyle name="Normal 28 2" xfId="8" xr:uid="{921CAC6F-ED6F-4BBE-8D00-D8255FB2234D}"/>
    <cellStyle name="Normal 3" xfId="14" xr:uid="{1362A2E8-7CC4-4939-ADF7-8079B8F24F11}"/>
    <cellStyle name="Normal 3 2" xfId="57" xr:uid="{84EC0E20-87F7-4A93-899C-DECE6684B52C}"/>
    <cellStyle name="Normal 3 3" xfId="84" xr:uid="{F93C08F9-45D4-4F6E-800A-DC2A95CB0B20}"/>
    <cellStyle name="Normal 4" xfId="15" xr:uid="{56E82A9A-9F36-4C9A-BE92-00FC8F0C4D00}"/>
    <cellStyle name="Normal 4 2" xfId="56" xr:uid="{47D57C93-FCEE-432C-9B59-0BEA94FCFE69}"/>
    <cellStyle name="Normal 5" xfId="17" xr:uid="{CF8F70EC-A276-4CEC-91A8-76DD72265545}"/>
    <cellStyle name="Normal 6" xfId="19" xr:uid="{8EDA9243-4165-4883-B2EB-383388F7A9D3}"/>
    <cellStyle name="Normal 7" xfId="21" xr:uid="{00135211-322F-4157-992C-5F7D41884EB8}"/>
    <cellStyle name="Normal 8" xfId="81" xr:uid="{1FF8DCD6-B867-4948-910C-B41381B20B42}"/>
    <cellStyle name="Normal 9" xfId="82" xr:uid="{59E79636-FDCA-449E-B520-37F8058F4BF4}"/>
    <cellStyle name="Normal 9 2" xfId="85" xr:uid="{39F73073-5B34-443D-8BEA-9BFD7F0B48CE}"/>
    <cellStyle name="Percent" xfId="1" builtinId="5"/>
    <cellStyle name="Percent 2" xfId="5" xr:uid="{50D7E4C0-7CE7-4D78-BCE3-D653E6F50BDA}"/>
    <cellStyle name="Percent 2 2" xfId="10" xr:uid="{EC9D7281-3C29-40AC-AA09-F27D2B4DFB59}"/>
  </cellStyles>
  <dxfs count="164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B322C-5E0E-40E0-B515-B140D1F80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7330E7-8BD9-4F3C-9E7A-709714F58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0</xdr:row>
      <xdr:rowOff>0</xdr:rowOff>
    </xdr:from>
    <xdr:to>
      <xdr:col>2</xdr:col>
      <xdr:colOff>1514475</xdr:colOff>
      <xdr:row>0</xdr:row>
      <xdr:rowOff>581024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16E7F303-70DE-41B8-842C-248A90B62C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49" y="0"/>
          <a:ext cx="253365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91E88-0D76-42D7-A1B8-C104BF135F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4850C-81A4-4E4F-9EDE-1AED50E7E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BD977-E9C6-44D7-889B-4AE4A2102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1564607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342C54-C01D-47C1-A824-2658C91FB5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17B7D-66BE-487B-B7BA-885E2037C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1555082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BA0E9-FBE9-41E2-BCF4-F5605F1CAD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0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835A9886-3DEB-41BD-87B6-B5BD7B8A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488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364066</xdr:colOff>
      <xdr:row>2</xdr:row>
      <xdr:rowOff>76199</xdr:rowOff>
    </xdr:from>
    <xdr:ext cx="6714067" cy="13049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416EBD-4BA7-46B7-BE84-64281CB66126}"/>
            </a:ext>
          </a:extLst>
        </xdr:cNvPr>
        <xdr:cNvSpPr txBox="1"/>
      </xdr:nvSpPr>
      <xdr:spPr>
        <a:xfrm>
          <a:off x="4431241" y="704849"/>
          <a:ext cx="6714067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Orders with 50+ units to qualify for free-freight and 60-day billing.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Discounts for New Releases: 1-2 copies = 50%; 3-5 = 52%; 6+ = 55%.  You may add additional products of your choice to the bottom of this form and they will receive 48% and ship free-freight 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Items with a discount of 70% or greater are non-returnable.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Prices are subject to Change and Backlist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backordered items cancel and are excluded from this promotion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5C55B5-81BE-4990-A133-F5577E89E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1562875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C6F0A-7B10-4B73-B36C-081244C45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75354-661E-4AED-8769-74D13D525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7BE93-DDE0-43B6-B920-3B9E29173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83595-3875-4CC5-B2F7-0C00B92EC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2D38-A7AE-4C73-BE7E-326CAB25A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5</xdr:col>
      <xdr:colOff>723901</xdr:colOff>
      <xdr:row>48</xdr:row>
      <xdr:rowOff>164351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678BC6-6DA7-5D9F-9D49-85DA6CB0A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7105651" cy="9260726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0</xdr:row>
      <xdr:rowOff>171450</xdr:rowOff>
    </xdr:from>
    <xdr:to>
      <xdr:col>0</xdr:col>
      <xdr:colOff>2762251</xdr:colOff>
      <xdr:row>3</xdr:row>
      <xdr:rowOff>61293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E2D43-7CF5-4ECE-AB80-2D10156CB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1076325" y="171450"/>
          <a:ext cx="1685926" cy="46134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A97DC-4BCF-4EB4-9605-79E3724339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603F4C-3C40-41AD-A28A-52716A4F0A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76725A-8EA7-48AA-AEA0-26991A7BE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E87C5-2CA0-46C6-B85F-A35C5315D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F430B-9E01-44A9-9736-931FD2636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F9350-5324-44E6-B10E-ECB23E4EA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CDD84-0F3E-43C1-98FD-FEB103007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6893B5-4617-44AD-9CD8-F39969689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DEC5B-E13D-433F-A04F-369348FBC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48DEA-2494-43FF-9899-6ED6140CB0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awnlebar\Documents\Marketing%20Groups\Munce\FY22%20Promos\Munce%20Jan-Jun%20%2022%20Order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 INFO"/>
      <sheetName val="Munce January"/>
      <sheetName val="Spring MTL"/>
      <sheetName val="Munce Winter"/>
      <sheetName val="Munce Easter"/>
      <sheetName val="Easter POS Credit"/>
      <sheetName val="Munce Spring Flyer"/>
      <sheetName val="Munce Spring"/>
      <sheetName val="2nd Saturday Spring POS"/>
      <sheetName val="Munce Summer "/>
      <sheetName val=" Munce"/>
      <sheetName val="m"/>
      <sheetName val="mu"/>
      <sheetName val="12 days-Cmas"/>
    </sheetNames>
    <sheetDataSet>
      <sheetData sheetId="0">
        <row r="2">
          <cell r="D2" t="str">
            <v>Shawn LeBar - 27107</v>
          </cell>
        </row>
        <row r="7">
          <cell r="B7" t="str">
            <v>CUST #</v>
          </cell>
          <cell r="C7" t="str">
            <v>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OrderToday@HarvestHousePublishers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rder@ivpress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mpcustomerservice@moody.edu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athyhupka@hotmail.co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info@abbeyandcagift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ecom@burtonandburton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Service@CarsonHomeAccents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custservice@cagifts.co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sales@tabbie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fewayTrade@Lifewa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rders@bakerpublishinggroup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barbourbooks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ustomercare@davidccook.org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0B38-BAC3-4AC7-B91D-9FF9B10CC3F9}">
  <sheetPr>
    <tabColor rgb="FFC00000"/>
  </sheetPr>
  <dimension ref="A1:I30"/>
  <sheetViews>
    <sheetView showGridLines="0" tabSelected="1" workbookViewId="0">
      <selection activeCell="L29" sqref="L29"/>
    </sheetView>
  </sheetViews>
  <sheetFormatPr defaultRowHeight="15"/>
  <cols>
    <col min="1" max="1" width="3.44140625" customWidth="1"/>
    <col min="7" max="7" width="3.44140625" customWidth="1"/>
  </cols>
  <sheetData>
    <row r="1" spans="1:9" ht="47.25" customHeight="1">
      <c r="A1" s="495" t="s">
        <v>266</v>
      </c>
      <c r="B1" s="495"/>
      <c r="C1" s="495"/>
      <c r="D1" s="495"/>
      <c r="E1" s="495"/>
      <c r="F1" s="495"/>
      <c r="G1" s="161"/>
      <c r="H1" s="161"/>
      <c r="I1" s="161"/>
    </row>
    <row r="2" spans="1:9" ht="30.75" customHeight="1">
      <c r="A2" s="162"/>
      <c r="B2" s="162"/>
      <c r="C2" s="162"/>
      <c r="D2" s="162"/>
      <c r="E2" s="162"/>
      <c r="F2" s="162"/>
      <c r="G2" s="162"/>
    </row>
    <row r="3" spans="1:9" ht="15" customHeight="1">
      <c r="A3" s="496" t="s">
        <v>265</v>
      </c>
      <c r="B3" s="496"/>
      <c r="C3" s="496"/>
      <c r="D3" s="496"/>
      <c r="E3" s="496"/>
      <c r="F3" s="496"/>
      <c r="G3" s="162"/>
    </row>
    <row r="4" spans="1:9" ht="15" customHeight="1">
      <c r="A4" s="496"/>
      <c r="B4" s="496"/>
      <c r="C4" s="496"/>
      <c r="D4" s="496"/>
      <c r="E4" s="496"/>
      <c r="F4" s="496"/>
      <c r="G4" s="162"/>
    </row>
    <row r="5" spans="1:9" ht="15" customHeight="1">
      <c r="A5" s="496"/>
      <c r="B5" s="496"/>
      <c r="C5" s="496"/>
      <c r="D5" s="496"/>
      <c r="E5" s="496"/>
      <c r="F5" s="496"/>
      <c r="G5" s="162"/>
    </row>
    <row r="6" spans="1:9" ht="15" customHeight="1">
      <c r="A6" s="496"/>
      <c r="B6" s="496"/>
      <c r="C6" s="496"/>
      <c r="D6" s="496"/>
      <c r="E6" s="496"/>
      <c r="F6" s="496"/>
      <c r="G6" s="162"/>
    </row>
    <row r="7" spans="1:9" ht="15" customHeight="1">
      <c r="A7" s="496"/>
      <c r="B7" s="496"/>
      <c r="C7" s="496"/>
      <c r="D7" s="496"/>
      <c r="E7" s="496"/>
      <c r="F7" s="496"/>
      <c r="G7" s="162"/>
    </row>
    <row r="8" spans="1:9" ht="15" customHeight="1">
      <c r="A8" s="496"/>
      <c r="B8" s="496"/>
      <c r="C8" s="496"/>
      <c r="D8" s="496"/>
      <c r="E8" s="496"/>
      <c r="F8" s="496"/>
      <c r="G8" s="162"/>
    </row>
    <row r="9" spans="1:9" ht="15" customHeight="1">
      <c r="A9" s="496"/>
      <c r="B9" s="496"/>
      <c r="C9" s="496"/>
      <c r="D9" s="496"/>
      <c r="E9" s="496"/>
      <c r="F9" s="496"/>
      <c r="G9" s="162"/>
      <c r="I9" s="163"/>
    </row>
    <row r="10" spans="1:9" ht="15" customHeight="1">
      <c r="A10" s="496"/>
      <c r="B10" s="496"/>
      <c r="C10" s="496"/>
      <c r="D10" s="496"/>
      <c r="E10" s="496"/>
      <c r="F10" s="496"/>
      <c r="G10" s="162"/>
    </row>
    <row r="11" spans="1:9" ht="15" customHeight="1">
      <c r="A11" s="496"/>
      <c r="B11" s="496"/>
      <c r="C11" s="496"/>
      <c r="D11" s="496"/>
      <c r="E11" s="496"/>
      <c r="F11" s="496"/>
      <c r="G11" s="162"/>
    </row>
    <row r="12" spans="1:9" ht="15" customHeight="1">
      <c r="A12" s="496"/>
      <c r="B12" s="496"/>
      <c r="C12" s="496"/>
      <c r="D12" s="496"/>
      <c r="E12" s="496"/>
      <c r="F12" s="496"/>
      <c r="G12" s="162"/>
    </row>
    <row r="13" spans="1:9" ht="15" customHeight="1">
      <c r="A13" s="496"/>
      <c r="B13" s="496"/>
      <c r="C13" s="496"/>
      <c r="D13" s="496"/>
      <c r="E13" s="496"/>
      <c r="F13" s="496"/>
      <c r="G13" s="162"/>
    </row>
    <row r="14" spans="1:9" ht="15" customHeight="1">
      <c r="A14" s="496"/>
      <c r="B14" s="496"/>
      <c r="C14" s="496"/>
      <c r="D14" s="496"/>
      <c r="E14" s="496"/>
      <c r="F14" s="496"/>
      <c r="G14" s="162"/>
    </row>
    <row r="15" spans="1:9" ht="15" customHeight="1">
      <c r="A15" s="496"/>
      <c r="B15" s="496"/>
      <c r="C15" s="496"/>
      <c r="D15" s="496"/>
      <c r="E15" s="496"/>
      <c r="F15" s="496"/>
      <c r="G15" s="162"/>
    </row>
    <row r="16" spans="1:9" ht="15" customHeight="1">
      <c r="A16" s="496"/>
      <c r="B16" s="496"/>
      <c r="C16" s="496"/>
      <c r="D16" s="496"/>
      <c r="E16" s="496"/>
      <c r="F16" s="496"/>
      <c r="G16" s="162"/>
    </row>
    <row r="17" spans="1:7" ht="15" customHeight="1">
      <c r="A17" s="496"/>
      <c r="B17" s="496"/>
      <c r="C17" s="496"/>
      <c r="D17" s="496"/>
      <c r="E17" s="496"/>
      <c r="F17" s="496"/>
      <c r="G17" s="162"/>
    </row>
    <row r="18" spans="1:7" ht="15" customHeight="1">
      <c r="A18" s="496"/>
      <c r="B18" s="496"/>
      <c r="C18" s="496"/>
      <c r="D18" s="496"/>
      <c r="E18" s="496"/>
      <c r="F18" s="496"/>
      <c r="G18" s="162"/>
    </row>
    <row r="19" spans="1:7" ht="15" customHeight="1">
      <c r="A19" s="496"/>
      <c r="B19" s="496"/>
      <c r="C19" s="496"/>
      <c r="D19" s="496"/>
      <c r="E19" s="496"/>
      <c r="F19" s="496"/>
      <c r="G19" s="162"/>
    </row>
    <row r="20" spans="1:7" ht="15" customHeight="1">
      <c r="A20" s="496"/>
      <c r="B20" s="496"/>
      <c r="C20" s="496"/>
      <c r="D20" s="496"/>
      <c r="E20" s="496"/>
      <c r="F20" s="496"/>
      <c r="G20" s="162"/>
    </row>
    <row r="21" spans="1:7" ht="15" customHeight="1">
      <c r="A21" s="496"/>
      <c r="B21" s="496"/>
      <c r="C21" s="496"/>
      <c r="D21" s="496"/>
      <c r="E21" s="496"/>
      <c r="F21" s="496"/>
      <c r="G21" s="162"/>
    </row>
    <row r="22" spans="1:7" ht="15" customHeight="1">
      <c r="A22" s="496"/>
      <c r="B22" s="496"/>
      <c r="C22" s="496"/>
      <c r="D22" s="496"/>
      <c r="E22" s="496"/>
      <c r="F22" s="496"/>
      <c r="G22" s="162"/>
    </row>
    <row r="23" spans="1:7" ht="15" customHeight="1">
      <c r="A23" s="496"/>
      <c r="B23" s="496"/>
      <c r="C23" s="496"/>
      <c r="D23" s="496"/>
      <c r="E23" s="496"/>
      <c r="F23" s="496"/>
      <c r="G23" s="162"/>
    </row>
    <row r="24" spans="1:7" ht="15" customHeight="1">
      <c r="A24" s="496"/>
      <c r="B24" s="496"/>
      <c r="C24" s="496"/>
      <c r="D24" s="496"/>
      <c r="E24" s="496"/>
      <c r="F24" s="496"/>
      <c r="G24" s="162"/>
    </row>
    <row r="25" spans="1:7" ht="15" customHeight="1">
      <c r="A25" s="496"/>
      <c r="B25" s="496"/>
      <c r="C25" s="496"/>
      <c r="D25" s="496"/>
      <c r="E25" s="496"/>
      <c r="F25" s="496"/>
      <c r="G25" s="162"/>
    </row>
    <row r="26" spans="1:7">
      <c r="A26" s="496"/>
      <c r="B26" s="496"/>
      <c r="C26" s="496"/>
      <c r="D26" s="496"/>
      <c r="E26" s="496"/>
      <c r="F26" s="496"/>
    </row>
    <row r="27" spans="1:7">
      <c r="A27" s="496"/>
      <c r="B27" s="496"/>
      <c r="C27" s="496"/>
      <c r="D27" s="496"/>
      <c r="E27" s="496"/>
      <c r="F27" s="496"/>
    </row>
    <row r="28" spans="1:7">
      <c r="A28" s="496"/>
      <c r="B28" s="496"/>
      <c r="C28" s="496"/>
      <c r="D28" s="496"/>
      <c r="E28" s="496"/>
      <c r="F28" s="496"/>
    </row>
    <row r="29" spans="1:7">
      <c r="A29" s="496"/>
      <c r="B29" s="496"/>
      <c r="C29" s="496"/>
      <c r="D29" s="496"/>
      <c r="E29" s="496"/>
      <c r="F29" s="496"/>
    </row>
    <row r="30" spans="1:7">
      <c r="A30" s="496"/>
      <c r="B30" s="496"/>
      <c r="C30" s="496"/>
      <c r="D30" s="496"/>
      <c r="E30" s="496"/>
      <c r="F30" s="496"/>
    </row>
  </sheetData>
  <mergeCells count="2">
    <mergeCell ref="A1:F1"/>
    <mergeCell ref="A3:F30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AF16-2305-4706-AB31-900086CFF43C}">
  <dimension ref="A1:K101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200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201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202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191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>
      <c r="A11" s="74" t="s">
        <v>81</v>
      </c>
      <c r="B11" s="65">
        <v>0.5</v>
      </c>
      <c r="C11" s="13"/>
      <c r="D11" s="69" t="s">
        <v>208</v>
      </c>
      <c r="E11" s="13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108</v>
      </c>
      <c r="B12" s="66"/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66" t="s">
        <v>207</v>
      </c>
      <c r="C13" s="13"/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73">
        <v>100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</row>
    <row r="15" spans="1:11" ht="16.5" customHeight="1" thickBot="1">
      <c r="A15" s="75" t="s">
        <v>92</v>
      </c>
      <c r="B15" s="67" t="s">
        <v>209</v>
      </c>
      <c r="C15" s="61"/>
      <c r="D15" s="70"/>
      <c r="E15" s="61"/>
      <c r="F15" s="61"/>
      <c r="G15" s="62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9" s="410" customFormat="1" ht="25.5" customHeight="1">
      <c r="A17" s="408" t="s">
        <v>367</v>
      </c>
      <c r="B17" s="405" t="s">
        <v>368</v>
      </c>
      <c r="C17" s="405" t="s">
        <v>369</v>
      </c>
      <c r="D17" s="406">
        <v>45020</v>
      </c>
      <c r="E17" s="407">
        <v>19.95</v>
      </c>
      <c r="F17" s="470">
        <v>14.97</v>
      </c>
      <c r="G17" s="30">
        <v>0.55000000000000004</v>
      </c>
      <c r="H17" s="31"/>
      <c r="I17" s="409">
        <f>H17*E17*(1-G17)</f>
        <v>0</v>
      </c>
    </row>
    <row r="18" spans="1:9" s="410" customFormat="1" ht="25.5" customHeight="1">
      <c r="A18" s="408" t="s">
        <v>370</v>
      </c>
      <c r="B18" s="405" t="s">
        <v>371</v>
      </c>
      <c r="C18" s="405" t="s">
        <v>372</v>
      </c>
      <c r="D18" s="406">
        <v>45006</v>
      </c>
      <c r="E18" s="407">
        <v>26.95</v>
      </c>
      <c r="F18" s="485">
        <v>19.97</v>
      </c>
      <c r="G18" s="30">
        <v>0.55000000000000004</v>
      </c>
      <c r="H18" s="31"/>
      <c r="I18" s="409">
        <f t="shared" ref="I18:I81" si="0">H18*E18*(1-G18)</f>
        <v>0</v>
      </c>
    </row>
    <row r="19" spans="1:9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</row>
    <row r="20" spans="1:9" s="410" customFormat="1" ht="12.75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</row>
    <row r="21" spans="1:9" s="410" customFormat="1" ht="12.75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</row>
    <row r="22" spans="1:9" s="410" customFormat="1" ht="12.75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</row>
    <row r="23" spans="1:9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</row>
    <row r="24" spans="1:9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</row>
    <row r="25" spans="1:9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10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10" s="12" customFormat="1" ht="12.75">
      <c r="A34" s="33"/>
      <c r="B34" s="13"/>
      <c r="C34" s="13"/>
      <c r="D34" s="34"/>
      <c r="E34" s="35"/>
      <c r="F34" s="36"/>
      <c r="G34" s="37"/>
      <c r="H34" s="38"/>
      <c r="I34" s="38"/>
      <c r="J34" s="38"/>
    </row>
    <row r="35" spans="1:10" s="12" customFormat="1" ht="12.75">
      <c r="A35" s="33"/>
      <c r="B35" s="13"/>
      <c r="C35" s="13"/>
      <c r="D35" s="34"/>
      <c r="E35" s="35"/>
      <c r="F35" s="36"/>
      <c r="G35" s="37"/>
      <c r="H35" s="38"/>
      <c r="I35" s="38"/>
      <c r="J35" s="38"/>
    </row>
    <row r="36" spans="1:10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10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10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10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10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10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10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10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10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10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10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10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10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12" customFormat="1" ht="12.75" hidden="1">
      <c r="A49" s="33"/>
      <c r="B49" s="13"/>
      <c r="C49" s="13"/>
      <c r="D49" s="34"/>
      <c r="E49" s="35"/>
      <c r="F49" s="36"/>
      <c r="G49" s="37"/>
      <c r="H49" s="38"/>
      <c r="I49" s="39">
        <f t="shared" si="0"/>
        <v>0</v>
      </c>
    </row>
    <row r="50" spans="1:9" s="12" customFormat="1" ht="12.75" hidden="1">
      <c r="A50" s="33"/>
      <c r="B50" s="13"/>
      <c r="C50" s="13"/>
      <c r="D50" s="34"/>
      <c r="E50" s="35"/>
      <c r="F50" s="36"/>
      <c r="G50" s="37"/>
      <c r="H50" s="38"/>
      <c r="I50" s="39">
        <f t="shared" si="0"/>
        <v>0</v>
      </c>
    </row>
    <row r="51" spans="1:9" s="12" customFormat="1" ht="12.75" hidden="1">
      <c r="A51" s="33"/>
      <c r="B51" s="13"/>
      <c r="C51" s="13"/>
      <c r="D51" s="34"/>
      <c r="E51" s="35"/>
      <c r="F51" s="36"/>
      <c r="G51" s="37"/>
      <c r="H51" s="38"/>
      <c r="I51" s="39">
        <f t="shared" si="0"/>
        <v>0</v>
      </c>
    </row>
    <row r="52" spans="1:9" s="12" customFormat="1" ht="12.75" hidden="1">
      <c r="A52" s="33"/>
      <c r="B52" s="13"/>
      <c r="C52" s="13"/>
      <c r="D52" s="34"/>
      <c r="E52" s="35"/>
      <c r="F52" s="36"/>
      <c r="G52" s="37"/>
      <c r="H52" s="38"/>
      <c r="I52" s="39">
        <f t="shared" si="0"/>
        <v>0</v>
      </c>
    </row>
    <row r="53" spans="1:9" s="12" customFormat="1" ht="12.75" hidden="1">
      <c r="A53" s="33"/>
      <c r="B53" s="13"/>
      <c r="C53" s="13"/>
      <c r="D53" s="34"/>
      <c r="E53" s="35"/>
      <c r="F53" s="36"/>
      <c r="G53" s="37"/>
      <c r="H53" s="38"/>
      <c r="I53" s="39">
        <f t="shared" si="0"/>
        <v>0</v>
      </c>
    </row>
    <row r="54" spans="1:9" s="12" customFormat="1" ht="12.75" hidden="1">
      <c r="A54" s="33"/>
      <c r="B54" s="13"/>
      <c r="C54" s="13"/>
      <c r="D54" s="34"/>
      <c r="E54" s="35"/>
      <c r="F54" s="36"/>
      <c r="G54" s="37"/>
      <c r="H54" s="38"/>
      <c r="I54" s="39">
        <f t="shared" si="0"/>
        <v>0</v>
      </c>
    </row>
    <row r="55" spans="1:9" s="12" customFormat="1" ht="12.75" hidden="1">
      <c r="A55" s="33"/>
      <c r="B55" s="13"/>
      <c r="C55" s="13"/>
      <c r="D55" s="34"/>
      <c r="E55" s="35"/>
      <c r="F55" s="36"/>
      <c r="G55" s="37"/>
      <c r="H55" s="38"/>
      <c r="I55" s="39">
        <f t="shared" si="0"/>
        <v>0</v>
      </c>
    </row>
    <row r="56" spans="1:9" s="12" customFormat="1" ht="12.75" hidden="1">
      <c r="A56" s="33"/>
      <c r="B56" s="13"/>
      <c r="C56" s="13"/>
      <c r="D56" s="34"/>
      <c r="E56" s="35"/>
      <c r="F56" s="36"/>
      <c r="G56" s="37"/>
      <c r="H56" s="38"/>
      <c r="I56" s="39">
        <f t="shared" si="0"/>
        <v>0</v>
      </c>
    </row>
    <row r="57" spans="1:9" s="12" customFormat="1" ht="12.75" hidden="1">
      <c r="A57" s="33"/>
      <c r="B57" s="13"/>
      <c r="C57" s="13"/>
      <c r="D57" s="34"/>
      <c r="E57" s="35"/>
      <c r="F57" s="36"/>
      <c r="G57" s="37"/>
      <c r="H57" s="38"/>
      <c r="I57" s="39">
        <f t="shared" si="0"/>
        <v>0</v>
      </c>
    </row>
    <row r="58" spans="1:9" s="12" customFormat="1" ht="12.75" hidden="1">
      <c r="A58" s="33"/>
      <c r="B58" s="13"/>
      <c r="C58" s="13"/>
      <c r="D58" s="34"/>
      <c r="E58" s="35"/>
      <c r="F58" s="36"/>
      <c r="G58" s="37"/>
      <c r="H58" s="38"/>
      <c r="I58" s="39">
        <f t="shared" si="0"/>
        <v>0</v>
      </c>
    </row>
    <row r="59" spans="1:9" s="12" customFormat="1" ht="12.75" hidden="1">
      <c r="A59" s="33"/>
      <c r="B59" s="13"/>
      <c r="C59" s="13"/>
      <c r="D59" s="34"/>
      <c r="E59" s="35"/>
      <c r="F59" s="36"/>
      <c r="G59" s="37"/>
      <c r="H59" s="38"/>
      <c r="I59" s="39">
        <f t="shared" si="0"/>
        <v>0</v>
      </c>
    </row>
    <row r="60" spans="1:9" s="12" customFormat="1" ht="12.75" hidden="1">
      <c r="A60" s="33"/>
      <c r="B60" s="13"/>
      <c r="C60" s="13"/>
      <c r="D60" s="34"/>
      <c r="E60" s="35"/>
      <c r="F60" s="36"/>
      <c r="G60" s="37"/>
      <c r="H60" s="38"/>
      <c r="I60" s="39">
        <f t="shared" si="0"/>
        <v>0</v>
      </c>
    </row>
    <row r="61" spans="1:9" s="12" customFormat="1" ht="12.75" hidden="1">
      <c r="A61" s="33"/>
      <c r="B61" s="13"/>
      <c r="C61" s="13"/>
      <c r="D61" s="34"/>
      <c r="E61" s="35"/>
      <c r="F61" s="36"/>
      <c r="G61" s="37"/>
      <c r="H61" s="38"/>
      <c r="I61" s="39">
        <f t="shared" si="0"/>
        <v>0</v>
      </c>
    </row>
    <row r="62" spans="1:9" s="12" customFormat="1" ht="12.75" hidden="1">
      <c r="A62" s="33"/>
      <c r="B62" s="13"/>
      <c r="C62" s="13"/>
      <c r="D62" s="34"/>
      <c r="E62" s="35"/>
      <c r="F62" s="36"/>
      <c r="G62" s="37"/>
      <c r="H62" s="38"/>
      <c r="I62" s="39">
        <f t="shared" si="0"/>
        <v>0</v>
      </c>
    </row>
    <row r="63" spans="1:9" s="12" customFormat="1" ht="12.75" hidden="1">
      <c r="A63" s="33"/>
      <c r="B63" s="13"/>
      <c r="C63" s="13"/>
      <c r="D63" s="34"/>
      <c r="E63" s="35"/>
      <c r="F63" s="36"/>
      <c r="G63" s="37"/>
      <c r="H63" s="38"/>
      <c r="I63" s="39">
        <f t="shared" si="0"/>
        <v>0</v>
      </c>
    </row>
    <row r="64" spans="1:9" s="12" customFormat="1" ht="12.75" hidden="1">
      <c r="A64" s="33"/>
      <c r="B64" s="13"/>
      <c r="C64" s="13"/>
      <c r="D64" s="34"/>
      <c r="E64" s="35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si="0"/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0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0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0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0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0"/>
        <v>0</v>
      </c>
    </row>
    <row r="72" spans="1:9" s="40" customFormat="1" ht="12.75" hidden="1">
      <c r="A72" s="33"/>
      <c r="B72" s="1"/>
      <c r="C72" s="1"/>
      <c r="D72" s="2"/>
      <c r="E72" s="14"/>
      <c r="F72" s="36"/>
      <c r="G72" s="37"/>
      <c r="H72" s="38"/>
      <c r="I72" s="39">
        <f t="shared" si="0"/>
        <v>0</v>
      </c>
    </row>
    <row r="73" spans="1:9" s="40" customFormat="1" ht="12.75" hidden="1">
      <c r="A73" s="33"/>
      <c r="B73" s="1"/>
      <c r="C73" s="1"/>
      <c r="D73" s="2"/>
      <c r="E73" s="14"/>
      <c r="F73" s="36"/>
      <c r="G73" s="37"/>
      <c r="H73" s="38"/>
      <c r="I73" s="39">
        <f t="shared" si="0"/>
        <v>0</v>
      </c>
    </row>
    <row r="74" spans="1:9" s="40" customFormat="1" ht="12.75" hidden="1">
      <c r="A74" s="33"/>
      <c r="B74" s="1"/>
      <c r="C74" s="1"/>
      <c r="D74" s="2"/>
      <c r="E74" s="14"/>
      <c r="F74" s="36"/>
      <c r="G74" s="37"/>
      <c r="H74" s="38"/>
      <c r="I74" s="39">
        <f t="shared" si="0"/>
        <v>0</v>
      </c>
    </row>
    <row r="75" spans="1:9" s="40" customFormat="1" ht="12.75" hidden="1">
      <c r="A75" s="33"/>
      <c r="B75" s="1"/>
      <c r="C75" s="1"/>
      <c r="D75" s="2"/>
      <c r="E75" s="14"/>
      <c r="F75" s="36"/>
      <c r="G75" s="37"/>
      <c r="H75" s="38"/>
      <c r="I75" s="39">
        <f t="shared" si="0"/>
        <v>0</v>
      </c>
    </row>
    <row r="76" spans="1:9" s="40" customFormat="1" ht="12.75" hidden="1">
      <c r="A76" s="33"/>
      <c r="B76" s="1"/>
      <c r="C76" s="1"/>
      <c r="D76" s="2"/>
      <c r="E76" s="14"/>
      <c r="F76" s="36"/>
      <c r="G76" s="37"/>
      <c r="H76" s="38"/>
      <c r="I76" s="39">
        <f t="shared" si="0"/>
        <v>0</v>
      </c>
    </row>
    <row r="77" spans="1:9" s="40" customFormat="1" ht="12.75" hidden="1">
      <c r="A77" s="33"/>
      <c r="B77" s="1"/>
      <c r="C77" s="1"/>
      <c r="D77" s="2"/>
      <c r="E77" s="14"/>
      <c r="F77" s="36"/>
      <c r="G77" s="37"/>
      <c r="H77" s="38"/>
      <c r="I77" s="39">
        <f t="shared" si="0"/>
        <v>0</v>
      </c>
    </row>
    <row r="78" spans="1:9" s="40" customFormat="1" ht="12.75" hidden="1">
      <c r="A78" s="33"/>
      <c r="B78" s="1"/>
      <c r="C78" s="1"/>
      <c r="D78" s="2"/>
      <c r="E78" s="14"/>
      <c r="F78" s="36"/>
      <c r="G78" s="37"/>
      <c r="H78" s="38"/>
      <c r="I78" s="39">
        <f t="shared" si="0"/>
        <v>0</v>
      </c>
    </row>
    <row r="79" spans="1:9" s="40" customFormat="1" ht="12.75" hidden="1">
      <c r="A79" s="33"/>
      <c r="B79" s="1"/>
      <c r="C79" s="1"/>
      <c r="D79" s="2"/>
      <c r="E79" s="14"/>
      <c r="F79" s="36"/>
      <c r="G79" s="37"/>
      <c r="H79" s="38"/>
      <c r="I79" s="39">
        <f t="shared" si="0"/>
        <v>0</v>
      </c>
    </row>
    <row r="80" spans="1:9" s="40" customFormat="1" ht="12.75" hidden="1">
      <c r="A80" s="33"/>
      <c r="B80" s="1"/>
      <c r="C80" s="1"/>
      <c r="D80" s="2"/>
      <c r="E80" s="14"/>
      <c r="F80" s="36"/>
      <c r="G80" s="37"/>
      <c r="H80" s="38"/>
      <c r="I80" s="39">
        <f t="shared" si="0"/>
        <v>0</v>
      </c>
    </row>
    <row r="81" spans="1:9" s="40" customFormat="1" ht="12.75" hidden="1">
      <c r="A81" s="33"/>
      <c r="B81" s="1"/>
      <c r="C81" s="1"/>
      <c r="D81" s="2"/>
      <c r="E81" s="14"/>
      <c r="F81" s="36"/>
      <c r="G81" s="37"/>
      <c r="H81" s="38"/>
      <c r="I81" s="39">
        <f t="shared" si="0"/>
        <v>0</v>
      </c>
    </row>
    <row r="82" spans="1:9" s="40" customFormat="1" ht="12.75" hidden="1">
      <c r="A82" s="33"/>
      <c r="B82" s="1"/>
      <c r="C82" s="1"/>
      <c r="D82" s="2"/>
      <c r="E82" s="14"/>
      <c r="F82" s="36"/>
      <c r="G82" s="37"/>
      <c r="H82" s="38"/>
      <c r="I82" s="39">
        <f t="shared" ref="I82:I100" si="1">H82*E82*(1-G82)</f>
        <v>0</v>
      </c>
    </row>
    <row r="83" spans="1:9" s="40" customFormat="1" ht="12.75" hidden="1">
      <c r="A83" s="33"/>
      <c r="B83" s="1"/>
      <c r="C83" s="1"/>
      <c r="D83" s="2"/>
      <c r="E83" s="14"/>
      <c r="F83" s="36"/>
      <c r="G83" s="37"/>
      <c r="H83" s="38"/>
      <c r="I83" s="39">
        <f t="shared" si="1"/>
        <v>0</v>
      </c>
    </row>
    <row r="84" spans="1:9" s="40" customFormat="1" ht="12.75" hidden="1">
      <c r="A84" s="33"/>
      <c r="B84" s="1"/>
      <c r="C84" s="1"/>
      <c r="D84" s="2"/>
      <c r="E84" s="14"/>
      <c r="F84" s="36"/>
      <c r="G84" s="37"/>
      <c r="H84" s="38"/>
      <c r="I84" s="39">
        <f t="shared" si="1"/>
        <v>0</v>
      </c>
    </row>
    <row r="85" spans="1:9" s="40" customFormat="1" ht="12.75" hidden="1">
      <c r="A85" s="33"/>
      <c r="B85" s="1"/>
      <c r="C85" s="1"/>
      <c r="D85" s="2"/>
      <c r="E85" s="14"/>
      <c r="F85" s="36"/>
      <c r="G85" s="37"/>
      <c r="H85" s="38"/>
      <c r="I85" s="39">
        <f t="shared" si="1"/>
        <v>0</v>
      </c>
    </row>
    <row r="86" spans="1:9" s="40" customFormat="1" ht="12.75" hidden="1">
      <c r="A86" s="33"/>
      <c r="B86" s="1"/>
      <c r="C86" s="1"/>
      <c r="D86" s="2"/>
      <c r="E86" s="14"/>
      <c r="F86" s="36"/>
      <c r="G86" s="37"/>
      <c r="H86" s="38"/>
      <c r="I86" s="39">
        <f t="shared" si="1"/>
        <v>0</v>
      </c>
    </row>
    <row r="87" spans="1:9" s="40" customFormat="1" ht="12.75" hidden="1">
      <c r="A87" s="33"/>
      <c r="B87" s="1"/>
      <c r="C87" s="1"/>
      <c r="D87" s="2"/>
      <c r="E87" s="14"/>
      <c r="F87" s="36"/>
      <c r="G87" s="37"/>
      <c r="H87" s="38"/>
      <c r="I87" s="39">
        <f t="shared" si="1"/>
        <v>0</v>
      </c>
    </row>
    <row r="88" spans="1:9" hidden="1">
      <c r="A88" s="33"/>
      <c r="F88" s="36"/>
      <c r="G88" s="37"/>
      <c r="H88" s="38"/>
      <c r="I88" s="39">
        <f t="shared" si="1"/>
        <v>0</v>
      </c>
    </row>
    <row r="89" spans="1:9" hidden="1">
      <c r="A89" s="33"/>
      <c r="F89" s="36"/>
      <c r="G89" s="37"/>
      <c r="H89" s="38"/>
      <c r="I89" s="39">
        <f t="shared" si="1"/>
        <v>0</v>
      </c>
    </row>
    <row r="90" spans="1:9" hidden="1">
      <c r="A90" s="33"/>
      <c r="F90" s="36"/>
      <c r="G90" s="37"/>
      <c r="H90" s="38"/>
      <c r="I90" s="39">
        <f t="shared" si="1"/>
        <v>0</v>
      </c>
    </row>
    <row r="91" spans="1:9" hidden="1">
      <c r="A91" s="33"/>
      <c r="F91" s="36"/>
      <c r="G91" s="37"/>
      <c r="H91" s="38"/>
      <c r="I91" s="39">
        <f t="shared" si="1"/>
        <v>0</v>
      </c>
    </row>
    <row r="92" spans="1:9" hidden="1">
      <c r="A92" s="33"/>
      <c r="F92" s="36"/>
      <c r="G92" s="37"/>
      <c r="H92" s="38"/>
      <c r="I92" s="39">
        <f t="shared" si="1"/>
        <v>0</v>
      </c>
    </row>
    <row r="93" spans="1:9" hidden="1">
      <c r="A93" s="33"/>
      <c r="F93" s="36"/>
      <c r="G93" s="37"/>
      <c r="H93" s="38"/>
      <c r="I93" s="39">
        <f t="shared" si="1"/>
        <v>0</v>
      </c>
    </row>
    <row r="94" spans="1:9" hidden="1">
      <c r="A94" s="33"/>
      <c r="F94" s="36"/>
      <c r="G94" s="37"/>
      <c r="H94" s="38"/>
      <c r="I94" s="39">
        <f t="shared" si="1"/>
        <v>0</v>
      </c>
    </row>
    <row r="95" spans="1:9" hidden="1">
      <c r="A95" s="33"/>
      <c r="F95" s="36"/>
      <c r="G95" s="37"/>
      <c r="H95" s="38"/>
      <c r="I95" s="39">
        <f t="shared" si="1"/>
        <v>0</v>
      </c>
    </row>
    <row r="96" spans="1:9" hidden="1">
      <c r="A96" s="33"/>
      <c r="F96" s="36"/>
      <c r="G96" s="37"/>
      <c r="H96" s="38"/>
      <c r="I96" s="39">
        <f t="shared" si="1"/>
        <v>0</v>
      </c>
    </row>
    <row r="97" spans="1:9" hidden="1">
      <c r="A97" s="33"/>
      <c r="F97" s="36"/>
      <c r="G97" s="37"/>
      <c r="H97" s="38"/>
      <c r="I97" s="39">
        <f t="shared" si="1"/>
        <v>0</v>
      </c>
    </row>
    <row r="98" spans="1:9" hidden="1">
      <c r="A98" s="33"/>
      <c r="F98" s="36"/>
      <c r="G98" s="37"/>
      <c r="H98" s="38"/>
      <c r="I98" s="39">
        <f t="shared" si="1"/>
        <v>0</v>
      </c>
    </row>
    <row r="99" spans="1:9" hidden="1">
      <c r="A99" s="33"/>
      <c r="F99" s="36"/>
      <c r="G99" s="37"/>
      <c r="H99" s="38"/>
      <c r="I99" s="39">
        <f t="shared" si="1"/>
        <v>0</v>
      </c>
    </row>
    <row r="100" spans="1:9" hidden="1">
      <c r="A100" s="33"/>
      <c r="F100" s="36"/>
      <c r="G100" s="37"/>
      <c r="H100" s="38"/>
      <c r="I100" s="39">
        <f t="shared" si="1"/>
        <v>0</v>
      </c>
    </row>
    <row r="101" spans="1:9" hidden="1">
      <c r="A101" s="90" t="s">
        <v>84</v>
      </c>
    </row>
  </sheetData>
  <sheetProtection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">
    <cfRule type="notContainsBlanks" dxfId="135" priority="3">
      <formula>LEN(TRIM(A17))&gt;0</formula>
    </cfRule>
  </conditionalFormatting>
  <conditionalFormatting sqref="A17:A1048576">
    <cfRule type="duplicateValues" dxfId="134" priority="2"/>
  </conditionalFormatting>
  <conditionalFormatting sqref="A1:A1048576">
    <cfRule type="duplicateValues" dxfId="133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9D98-D250-4384-8EB8-25CCF965F404}">
  <sheetPr>
    <tabColor theme="0"/>
  </sheetPr>
  <dimension ref="A1:K104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7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7"/>
    </row>
    <row r="3" spans="1:11" ht="24" customHeight="1" thickTop="1">
      <c r="A3" s="503" t="s">
        <v>147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1" ht="24" customHeight="1">
      <c r="A4" s="505" t="s">
        <v>148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1" ht="24" customHeight="1">
      <c r="A5" s="505" t="s">
        <v>149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</row>
    <row r="6" spans="1:11" ht="24" customHeight="1">
      <c r="A6" s="505" t="s">
        <v>150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1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1" ht="24" customHeight="1" thickBot="1">
      <c r="A8" s="499"/>
      <c r="B8" s="500"/>
      <c r="C8" s="6"/>
      <c r="D8" s="7" t="s">
        <v>175</v>
      </c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s="109" customFormat="1" ht="15.75" thickTop="1">
      <c r="A10" s="92" t="s">
        <v>93</v>
      </c>
      <c r="B10" s="93"/>
      <c r="C10" s="94"/>
      <c r="D10" s="95" t="s">
        <v>94</v>
      </c>
      <c r="E10" s="94"/>
      <c r="F10" s="94"/>
      <c r="G10" s="96"/>
      <c r="H10" s="116"/>
      <c r="I10" s="117"/>
      <c r="J10" s="108"/>
      <c r="K10" s="12"/>
    </row>
    <row r="11" spans="1:11" s="109" customFormat="1" ht="27" customHeight="1">
      <c r="A11" s="156" t="s">
        <v>81</v>
      </c>
      <c r="B11" s="545" t="s">
        <v>176</v>
      </c>
      <c r="C11" s="546"/>
      <c r="D11" s="547" t="s">
        <v>458</v>
      </c>
      <c r="E11" s="548"/>
      <c r="F11" s="548"/>
      <c r="G11" s="549"/>
      <c r="H11" s="112" t="s">
        <v>3</v>
      </c>
      <c r="I11" s="113" t="s">
        <v>3</v>
      </c>
      <c r="J11" s="108"/>
    </row>
    <row r="12" spans="1:11" s="109" customFormat="1">
      <c r="A12" s="97" t="s">
        <v>122</v>
      </c>
      <c r="B12" s="101" t="s">
        <v>173</v>
      </c>
      <c r="C12" s="98"/>
      <c r="D12" s="99"/>
      <c r="E12" s="98"/>
      <c r="F12" s="98"/>
      <c r="G12" s="100"/>
      <c r="H12" s="114" t="s">
        <v>5</v>
      </c>
      <c r="I12" s="115" t="s">
        <v>4</v>
      </c>
      <c r="J12" s="108"/>
    </row>
    <row r="13" spans="1:11" s="109" customFormat="1">
      <c r="A13" s="74" t="s">
        <v>91</v>
      </c>
      <c r="B13" s="101" t="s">
        <v>98</v>
      </c>
      <c r="C13" s="98"/>
      <c r="D13" s="99"/>
      <c r="E13" s="98"/>
      <c r="F13" s="98"/>
      <c r="G13" s="100"/>
      <c r="H13" s="114"/>
      <c r="I13" s="118"/>
      <c r="J13" s="108"/>
    </row>
    <row r="14" spans="1:11" s="109" customFormat="1" ht="15.75" customHeight="1">
      <c r="A14" s="74" t="s">
        <v>82</v>
      </c>
      <c r="B14" s="101" t="s">
        <v>174</v>
      </c>
      <c r="C14" s="98"/>
      <c r="D14" s="99"/>
      <c r="E14" s="98"/>
      <c r="F14" s="98"/>
      <c r="G14" s="100"/>
      <c r="H14" s="76">
        <f>SUM(H16:H99)</f>
        <v>0</v>
      </c>
      <c r="I14" s="110">
        <f>SUM(I16:I99)</f>
        <v>0</v>
      </c>
      <c r="J14" s="108"/>
    </row>
    <row r="15" spans="1:11" s="109" customFormat="1" ht="16.5" customHeight="1" thickBot="1">
      <c r="A15" s="102" t="s">
        <v>92</v>
      </c>
      <c r="B15" s="103" t="s">
        <v>98</v>
      </c>
      <c r="C15" s="104"/>
      <c r="D15" s="105"/>
      <c r="E15" s="104"/>
      <c r="F15" s="104"/>
      <c r="G15" s="106"/>
      <c r="H15" s="107"/>
      <c r="I15" s="111"/>
      <c r="J15" s="108"/>
    </row>
    <row r="16" spans="1:11" s="182" customFormat="1" ht="24" customHeight="1" thickTop="1">
      <c r="A16" s="175" t="s">
        <v>77</v>
      </c>
      <c r="B16" s="175" t="s">
        <v>0</v>
      </c>
      <c r="C16" s="175" t="s">
        <v>2</v>
      </c>
      <c r="D16" s="176" t="s">
        <v>227</v>
      </c>
      <c r="E16" s="174" t="s">
        <v>1</v>
      </c>
      <c r="F16" s="177" t="s">
        <v>19</v>
      </c>
      <c r="G16" s="178" t="s">
        <v>386</v>
      </c>
      <c r="H16" s="179" t="s">
        <v>5</v>
      </c>
      <c r="I16" s="174" t="s">
        <v>3</v>
      </c>
    </row>
    <row r="17" spans="1:9" s="410" customFormat="1" ht="22.5" customHeight="1">
      <c r="A17" s="408" t="s">
        <v>373</v>
      </c>
      <c r="B17" s="405" t="s">
        <v>374</v>
      </c>
      <c r="C17" s="405" t="s">
        <v>375</v>
      </c>
      <c r="D17" s="406">
        <v>45006</v>
      </c>
      <c r="E17" s="407">
        <v>26</v>
      </c>
      <c r="F17" s="407">
        <v>20.97</v>
      </c>
      <c r="G17" s="30">
        <v>0.46</v>
      </c>
      <c r="H17" s="31"/>
      <c r="I17" s="409">
        <f>H17*E17*(1-G17)</f>
        <v>0</v>
      </c>
    </row>
    <row r="18" spans="1:9" s="410" customFormat="1" ht="22.5" customHeight="1">
      <c r="A18" s="408" t="s">
        <v>376</v>
      </c>
      <c r="B18" s="405" t="s">
        <v>377</v>
      </c>
      <c r="C18" s="405" t="s">
        <v>375</v>
      </c>
      <c r="D18" s="406">
        <v>45006</v>
      </c>
      <c r="E18" s="407">
        <v>13.99</v>
      </c>
      <c r="F18" s="373"/>
      <c r="G18" s="30">
        <v>0.46</v>
      </c>
      <c r="H18" s="31"/>
      <c r="I18" s="409">
        <f t="shared" ref="I18:I80" si="0">H18*E18*(1-G18)</f>
        <v>0</v>
      </c>
    </row>
    <row r="19" spans="1:9" s="410" customFormat="1" ht="22.5" customHeight="1">
      <c r="A19" s="408" t="s">
        <v>378</v>
      </c>
      <c r="B19" s="405" t="s">
        <v>379</v>
      </c>
      <c r="C19" s="405" t="s">
        <v>380</v>
      </c>
      <c r="D19" s="406">
        <v>45013</v>
      </c>
      <c r="E19" s="407">
        <v>28</v>
      </c>
      <c r="F19" s="407">
        <v>22.97</v>
      </c>
      <c r="G19" s="30">
        <v>0.46</v>
      </c>
      <c r="H19" s="31"/>
      <c r="I19" s="409">
        <f t="shared" si="0"/>
        <v>0</v>
      </c>
    </row>
    <row r="20" spans="1:9" s="410" customFormat="1" ht="22.5" customHeight="1">
      <c r="A20" s="408" t="s">
        <v>381</v>
      </c>
      <c r="B20" s="405" t="s">
        <v>382</v>
      </c>
      <c r="C20" s="405" t="s">
        <v>380</v>
      </c>
      <c r="D20" s="406">
        <v>45013</v>
      </c>
      <c r="E20" s="407">
        <v>13.99</v>
      </c>
      <c r="F20" s="373"/>
      <c r="G20" s="30">
        <v>0.46</v>
      </c>
      <c r="H20" s="31"/>
      <c r="I20" s="409">
        <f t="shared" si="0"/>
        <v>0</v>
      </c>
    </row>
    <row r="21" spans="1:9" s="410" customFormat="1" ht="22.5" customHeight="1">
      <c r="A21" s="408" t="s">
        <v>383</v>
      </c>
      <c r="B21" s="405" t="s">
        <v>384</v>
      </c>
      <c r="C21" s="405" t="s">
        <v>385</v>
      </c>
      <c r="D21" s="406">
        <v>44992</v>
      </c>
      <c r="E21" s="407">
        <v>27</v>
      </c>
      <c r="F21" s="407">
        <v>21.97</v>
      </c>
      <c r="G21" s="30">
        <v>0.46</v>
      </c>
      <c r="H21" s="31"/>
      <c r="I21" s="409">
        <f t="shared" si="0"/>
        <v>0</v>
      </c>
    </row>
    <row r="22" spans="1:9" s="410" customFormat="1" ht="12.75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</row>
    <row r="23" spans="1:9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</row>
    <row r="24" spans="1:9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</row>
    <row r="25" spans="1:9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11" s="12" customFormat="1" ht="26.25" customHeight="1">
      <c r="A34" s="33"/>
      <c r="B34" s="13"/>
      <c r="C34" s="13"/>
      <c r="D34" s="34"/>
      <c r="E34" s="35"/>
      <c r="F34" s="35"/>
      <c r="G34" s="35"/>
      <c r="H34" s="35"/>
      <c r="I34" s="35"/>
      <c r="J34" s="35"/>
      <c r="K34" s="35"/>
    </row>
    <row r="35" spans="1:11" s="12" customFormat="1" ht="12.75" hidden="1">
      <c r="A35" s="33"/>
      <c r="B35" s="13"/>
      <c r="C35" s="13"/>
      <c r="D35" s="34"/>
      <c r="E35" s="35"/>
      <c r="F35" s="36"/>
      <c r="G35" s="37"/>
      <c r="H35" s="38"/>
      <c r="I35" s="39">
        <f t="shared" si="0"/>
        <v>0</v>
      </c>
    </row>
    <row r="36" spans="1:11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11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11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11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11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11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11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11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11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11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11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11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11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12" customFormat="1" ht="12.75" hidden="1">
      <c r="A49" s="33"/>
      <c r="B49" s="13"/>
      <c r="C49" s="13"/>
      <c r="D49" s="34"/>
      <c r="E49" s="35"/>
      <c r="F49" s="36"/>
      <c r="G49" s="37"/>
      <c r="H49" s="38"/>
      <c r="I49" s="39">
        <f t="shared" si="0"/>
        <v>0</v>
      </c>
    </row>
    <row r="50" spans="1:9" s="12" customFormat="1" ht="12.75" hidden="1">
      <c r="A50" s="33"/>
      <c r="B50" s="13"/>
      <c r="C50" s="13"/>
      <c r="D50" s="34"/>
      <c r="E50" s="35"/>
      <c r="F50" s="36"/>
      <c r="G50" s="37"/>
      <c r="H50" s="38"/>
      <c r="I50" s="39">
        <f t="shared" si="0"/>
        <v>0</v>
      </c>
    </row>
    <row r="51" spans="1:9" s="12" customFormat="1" ht="12.75" hidden="1">
      <c r="A51" s="33"/>
      <c r="B51" s="13"/>
      <c r="C51" s="13"/>
      <c r="D51" s="34"/>
      <c r="E51" s="35"/>
      <c r="F51" s="36"/>
      <c r="G51" s="37"/>
      <c r="H51" s="38"/>
      <c r="I51" s="39">
        <f t="shared" si="0"/>
        <v>0</v>
      </c>
    </row>
    <row r="52" spans="1:9" s="12" customFormat="1" ht="12.75" hidden="1">
      <c r="A52" s="33"/>
      <c r="B52" s="13"/>
      <c r="C52" s="13"/>
      <c r="D52" s="34"/>
      <c r="E52" s="35"/>
      <c r="F52" s="36"/>
      <c r="G52" s="37"/>
      <c r="H52" s="38"/>
      <c r="I52" s="39">
        <f t="shared" si="0"/>
        <v>0</v>
      </c>
    </row>
    <row r="53" spans="1:9" s="12" customFormat="1" ht="12.75" hidden="1">
      <c r="A53" s="33"/>
      <c r="B53" s="13"/>
      <c r="C53" s="13"/>
      <c r="D53" s="34"/>
      <c r="E53" s="35"/>
      <c r="F53" s="36"/>
      <c r="G53" s="37"/>
      <c r="H53" s="38"/>
      <c r="I53" s="39">
        <f t="shared" si="0"/>
        <v>0</v>
      </c>
    </row>
    <row r="54" spans="1:9" s="12" customFormat="1" ht="12.75" hidden="1">
      <c r="A54" s="33"/>
      <c r="B54" s="13"/>
      <c r="C54" s="13"/>
      <c r="D54" s="34"/>
      <c r="E54" s="35"/>
      <c r="F54" s="36"/>
      <c r="G54" s="37"/>
      <c r="H54" s="38"/>
      <c r="I54" s="39">
        <f t="shared" si="0"/>
        <v>0</v>
      </c>
    </row>
    <row r="55" spans="1:9" s="12" customFormat="1" ht="12.75" hidden="1">
      <c r="A55" s="33"/>
      <c r="B55" s="13"/>
      <c r="C55" s="13"/>
      <c r="D55" s="34"/>
      <c r="E55" s="35"/>
      <c r="F55" s="36"/>
      <c r="G55" s="37"/>
      <c r="H55" s="38"/>
      <c r="I55" s="39">
        <f t="shared" si="0"/>
        <v>0</v>
      </c>
    </row>
    <row r="56" spans="1:9" s="12" customFormat="1" ht="12.75" hidden="1">
      <c r="A56" s="33"/>
      <c r="B56" s="13"/>
      <c r="C56" s="13"/>
      <c r="D56" s="34"/>
      <c r="E56" s="35"/>
      <c r="F56" s="36"/>
      <c r="G56" s="37"/>
      <c r="H56" s="38"/>
      <c r="I56" s="39">
        <f t="shared" si="0"/>
        <v>0</v>
      </c>
    </row>
    <row r="57" spans="1:9" s="12" customFormat="1" ht="12.75" hidden="1">
      <c r="A57" s="33"/>
      <c r="B57" s="13"/>
      <c r="C57" s="13"/>
      <c r="D57" s="34"/>
      <c r="E57" s="35"/>
      <c r="F57" s="36"/>
      <c r="G57" s="37"/>
      <c r="H57" s="38"/>
      <c r="I57" s="39">
        <f t="shared" si="0"/>
        <v>0</v>
      </c>
    </row>
    <row r="58" spans="1:9" s="12" customFormat="1" ht="12.75" hidden="1">
      <c r="A58" s="33"/>
      <c r="B58" s="13"/>
      <c r="C58" s="13"/>
      <c r="D58" s="34"/>
      <c r="E58" s="35"/>
      <c r="F58" s="36"/>
      <c r="G58" s="37"/>
      <c r="H58" s="38"/>
      <c r="I58" s="39">
        <f t="shared" si="0"/>
        <v>0</v>
      </c>
    </row>
    <row r="59" spans="1:9" s="12" customFormat="1" ht="12.75" hidden="1">
      <c r="A59" s="33"/>
      <c r="B59" s="13"/>
      <c r="C59" s="13"/>
      <c r="D59" s="34"/>
      <c r="E59" s="35"/>
      <c r="F59" s="36"/>
      <c r="G59" s="37"/>
      <c r="H59" s="38"/>
      <c r="I59" s="39">
        <f t="shared" si="0"/>
        <v>0</v>
      </c>
    </row>
    <row r="60" spans="1:9" s="12" customFormat="1" ht="12.75" hidden="1">
      <c r="A60" s="33"/>
      <c r="B60" s="13"/>
      <c r="C60" s="13"/>
      <c r="D60" s="34"/>
      <c r="E60" s="35"/>
      <c r="F60" s="36"/>
      <c r="G60" s="37"/>
      <c r="H60" s="38"/>
      <c r="I60" s="39">
        <f t="shared" si="0"/>
        <v>0</v>
      </c>
    </row>
    <row r="61" spans="1:9" s="12" customFormat="1" ht="12.75" hidden="1">
      <c r="A61" s="33"/>
      <c r="B61" s="13"/>
      <c r="C61" s="13"/>
      <c r="D61" s="34"/>
      <c r="E61" s="35"/>
      <c r="F61" s="36"/>
      <c r="G61" s="37"/>
      <c r="H61" s="38"/>
      <c r="I61" s="39">
        <f t="shared" si="0"/>
        <v>0</v>
      </c>
    </row>
    <row r="62" spans="1:9" s="12" customFormat="1" ht="12.75" hidden="1">
      <c r="A62" s="33"/>
      <c r="B62" s="13"/>
      <c r="C62" s="13"/>
      <c r="D62" s="34"/>
      <c r="E62" s="35"/>
      <c r="F62" s="36"/>
      <c r="G62" s="37"/>
      <c r="H62" s="38"/>
      <c r="I62" s="39">
        <f t="shared" si="0"/>
        <v>0</v>
      </c>
    </row>
    <row r="63" spans="1:9" s="12" customFormat="1" ht="12.75" hidden="1">
      <c r="A63" s="33"/>
      <c r="B63" s="13"/>
      <c r="C63" s="13"/>
      <c r="D63" s="34"/>
      <c r="E63" s="35"/>
      <c r="F63" s="36"/>
      <c r="G63" s="37"/>
      <c r="H63" s="38"/>
      <c r="I63" s="39">
        <f t="shared" si="0"/>
        <v>0</v>
      </c>
    </row>
    <row r="64" spans="1:9" s="40" customFormat="1" ht="12.75" hidden="1">
      <c r="A64" s="33"/>
      <c r="B64" s="1"/>
      <c r="C64" s="1"/>
      <c r="D64" s="2"/>
      <c r="E64" s="14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si="0"/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0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0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0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0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0"/>
        <v>0</v>
      </c>
    </row>
    <row r="72" spans="1:9" s="40" customFormat="1" ht="12.75" hidden="1">
      <c r="A72" s="33"/>
      <c r="B72" s="1"/>
      <c r="C72" s="1"/>
      <c r="D72" s="2"/>
      <c r="E72" s="14"/>
      <c r="F72" s="36"/>
      <c r="G72" s="37"/>
      <c r="H72" s="38"/>
      <c r="I72" s="39">
        <f t="shared" si="0"/>
        <v>0</v>
      </c>
    </row>
    <row r="73" spans="1:9" s="40" customFormat="1" ht="12.75" hidden="1">
      <c r="A73" s="33"/>
      <c r="B73" s="1"/>
      <c r="C73" s="1"/>
      <c r="D73" s="2"/>
      <c r="E73" s="14"/>
      <c r="F73" s="36"/>
      <c r="G73" s="37"/>
      <c r="H73" s="38"/>
      <c r="I73" s="39">
        <f t="shared" si="0"/>
        <v>0</v>
      </c>
    </row>
    <row r="74" spans="1:9" s="40" customFormat="1" ht="12.75" hidden="1">
      <c r="A74" s="33"/>
      <c r="B74" s="1"/>
      <c r="C74" s="1"/>
      <c r="D74" s="2"/>
      <c r="E74" s="14"/>
      <c r="F74" s="36"/>
      <c r="G74" s="37"/>
      <c r="H74" s="38"/>
      <c r="I74" s="39">
        <f t="shared" si="0"/>
        <v>0</v>
      </c>
    </row>
    <row r="75" spans="1:9" s="40" customFormat="1" ht="12.75" hidden="1">
      <c r="A75" s="33"/>
      <c r="B75" s="1"/>
      <c r="C75" s="1"/>
      <c r="D75" s="2"/>
      <c r="E75" s="14"/>
      <c r="F75" s="36"/>
      <c r="G75" s="37"/>
      <c r="H75" s="38"/>
      <c r="I75" s="39">
        <f t="shared" si="0"/>
        <v>0</v>
      </c>
    </row>
    <row r="76" spans="1:9" s="40" customFormat="1" ht="12.75" hidden="1">
      <c r="A76" s="33"/>
      <c r="B76" s="1"/>
      <c r="C76" s="1"/>
      <c r="D76" s="2"/>
      <c r="E76" s="14"/>
      <c r="F76" s="36"/>
      <c r="G76" s="37"/>
      <c r="H76" s="38"/>
      <c r="I76" s="39">
        <f t="shared" si="0"/>
        <v>0</v>
      </c>
    </row>
    <row r="77" spans="1:9" s="40" customFormat="1" ht="12.75" hidden="1">
      <c r="A77" s="33"/>
      <c r="B77" s="1"/>
      <c r="C77" s="1"/>
      <c r="D77" s="2"/>
      <c r="E77" s="14"/>
      <c r="F77" s="36"/>
      <c r="G77" s="37"/>
      <c r="H77" s="38"/>
      <c r="I77" s="39">
        <f t="shared" si="0"/>
        <v>0</v>
      </c>
    </row>
    <row r="78" spans="1:9" s="40" customFormat="1" ht="12.75" hidden="1">
      <c r="A78" s="33"/>
      <c r="B78" s="1"/>
      <c r="C78" s="1"/>
      <c r="D78" s="2"/>
      <c r="E78" s="14"/>
      <c r="F78" s="36"/>
      <c r="G78" s="37"/>
      <c r="H78" s="38"/>
      <c r="I78" s="39">
        <f t="shared" si="0"/>
        <v>0</v>
      </c>
    </row>
    <row r="79" spans="1:9" s="40" customFormat="1" ht="12.75" hidden="1">
      <c r="A79" s="33"/>
      <c r="B79" s="1"/>
      <c r="C79" s="1"/>
      <c r="D79" s="2"/>
      <c r="E79" s="14"/>
      <c r="F79" s="36"/>
      <c r="G79" s="37"/>
      <c r="H79" s="38"/>
      <c r="I79" s="39">
        <f t="shared" si="0"/>
        <v>0</v>
      </c>
    </row>
    <row r="80" spans="1:9" s="40" customFormat="1" ht="12.75" hidden="1">
      <c r="A80" s="33"/>
      <c r="B80" s="1"/>
      <c r="C80" s="1"/>
      <c r="D80" s="2"/>
      <c r="E80" s="14"/>
      <c r="F80" s="36"/>
      <c r="G80" s="37"/>
      <c r="H80" s="38"/>
      <c r="I80" s="39">
        <f t="shared" si="0"/>
        <v>0</v>
      </c>
    </row>
    <row r="81" spans="1:9" s="40" customFormat="1" ht="12.75" hidden="1">
      <c r="A81" s="33"/>
      <c r="B81" s="1"/>
      <c r="C81" s="1"/>
      <c r="D81" s="2"/>
      <c r="E81" s="14"/>
      <c r="F81" s="36"/>
      <c r="G81" s="37"/>
      <c r="H81" s="38"/>
      <c r="I81" s="39">
        <f t="shared" ref="I81:I99" si="1">H81*E81*(1-G81)</f>
        <v>0</v>
      </c>
    </row>
    <row r="82" spans="1:9" s="40" customFormat="1" ht="12.75" hidden="1">
      <c r="A82" s="33"/>
      <c r="B82" s="1"/>
      <c r="C82" s="1"/>
      <c r="D82" s="2"/>
      <c r="E82" s="14"/>
      <c r="F82" s="36"/>
      <c r="G82" s="37"/>
      <c r="H82" s="38"/>
      <c r="I82" s="39">
        <f t="shared" si="1"/>
        <v>0</v>
      </c>
    </row>
    <row r="83" spans="1:9" s="40" customFormat="1" ht="12.75" hidden="1">
      <c r="A83" s="33"/>
      <c r="B83" s="1"/>
      <c r="C83" s="1"/>
      <c r="D83" s="2"/>
      <c r="E83" s="14"/>
      <c r="F83" s="36"/>
      <c r="G83" s="37"/>
      <c r="H83" s="38"/>
      <c r="I83" s="39">
        <f t="shared" si="1"/>
        <v>0</v>
      </c>
    </row>
    <row r="84" spans="1:9" s="40" customFormat="1" ht="12.75" hidden="1">
      <c r="A84" s="33"/>
      <c r="B84" s="1"/>
      <c r="C84" s="1"/>
      <c r="D84" s="2"/>
      <c r="E84" s="14"/>
      <c r="F84" s="36"/>
      <c r="G84" s="37"/>
      <c r="H84" s="38"/>
      <c r="I84" s="39">
        <f t="shared" si="1"/>
        <v>0</v>
      </c>
    </row>
    <row r="85" spans="1:9" s="40" customFormat="1" ht="12.75" hidden="1">
      <c r="A85" s="33"/>
      <c r="B85" s="1"/>
      <c r="C85" s="1"/>
      <c r="D85" s="2"/>
      <c r="E85" s="14"/>
      <c r="F85" s="36"/>
      <c r="G85" s="37"/>
      <c r="H85" s="38"/>
      <c r="I85" s="39">
        <f t="shared" si="1"/>
        <v>0</v>
      </c>
    </row>
    <row r="86" spans="1:9" s="40" customFormat="1" ht="12.75" hidden="1">
      <c r="A86" s="33"/>
      <c r="B86" s="1"/>
      <c r="C86" s="1"/>
      <c r="D86" s="2"/>
      <c r="E86" s="14"/>
      <c r="F86" s="36"/>
      <c r="G86" s="37"/>
      <c r="H86" s="38"/>
      <c r="I86" s="39">
        <f t="shared" si="1"/>
        <v>0</v>
      </c>
    </row>
    <row r="87" spans="1:9" hidden="1">
      <c r="A87" s="33"/>
      <c r="F87" s="36"/>
      <c r="G87" s="37"/>
      <c r="H87" s="38"/>
      <c r="I87" s="39">
        <f t="shared" si="1"/>
        <v>0</v>
      </c>
    </row>
    <row r="88" spans="1:9" hidden="1">
      <c r="A88" s="33"/>
      <c r="F88" s="36"/>
      <c r="G88" s="37"/>
      <c r="H88" s="38"/>
      <c r="I88" s="39">
        <f t="shared" si="1"/>
        <v>0</v>
      </c>
    </row>
    <row r="89" spans="1:9" hidden="1">
      <c r="A89" s="33"/>
      <c r="F89" s="36"/>
      <c r="G89" s="37"/>
      <c r="H89" s="38"/>
      <c r="I89" s="39">
        <f t="shared" si="1"/>
        <v>0</v>
      </c>
    </row>
    <row r="90" spans="1:9" hidden="1">
      <c r="A90" s="33"/>
      <c r="F90" s="36"/>
      <c r="G90" s="37"/>
      <c r="H90" s="38"/>
      <c r="I90" s="39">
        <f t="shared" si="1"/>
        <v>0</v>
      </c>
    </row>
    <row r="91" spans="1:9" hidden="1">
      <c r="A91" s="33"/>
      <c r="F91" s="36"/>
      <c r="G91" s="37"/>
      <c r="H91" s="38"/>
      <c r="I91" s="39">
        <f t="shared" si="1"/>
        <v>0</v>
      </c>
    </row>
    <row r="92" spans="1:9" hidden="1">
      <c r="A92" s="33"/>
      <c r="F92" s="36"/>
      <c r="G92" s="37"/>
      <c r="H92" s="38"/>
      <c r="I92" s="39">
        <f t="shared" si="1"/>
        <v>0</v>
      </c>
    </row>
    <row r="93" spans="1:9" hidden="1">
      <c r="A93" s="33"/>
      <c r="F93" s="36"/>
      <c r="G93" s="37"/>
      <c r="H93" s="38"/>
      <c r="I93" s="39">
        <f t="shared" si="1"/>
        <v>0</v>
      </c>
    </row>
    <row r="94" spans="1:9" hidden="1">
      <c r="A94" s="33"/>
      <c r="F94" s="36"/>
      <c r="G94" s="37"/>
      <c r="H94" s="38"/>
      <c r="I94" s="39">
        <f t="shared" si="1"/>
        <v>0</v>
      </c>
    </row>
    <row r="95" spans="1:9" hidden="1">
      <c r="A95" s="33"/>
      <c r="F95" s="36"/>
      <c r="G95" s="37"/>
      <c r="H95" s="38"/>
      <c r="I95" s="39">
        <f t="shared" si="1"/>
        <v>0</v>
      </c>
    </row>
    <row r="96" spans="1:9" hidden="1">
      <c r="A96" s="33"/>
      <c r="F96" s="36"/>
      <c r="G96" s="37"/>
      <c r="H96" s="38"/>
      <c r="I96" s="39">
        <f t="shared" si="1"/>
        <v>0</v>
      </c>
    </row>
    <row r="97" spans="1:10" hidden="1">
      <c r="A97" s="33"/>
      <c r="F97" s="36"/>
      <c r="G97" s="37"/>
      <c r="H97" s="38"/>
      <c r="I97" s="39">
        <f t="shared" si="1"/>
        <v>0</v>
      </c>
    </row>
    <row r="98" spans="1:10" hidden="1">
      <c r="A98" s="33"/>
      <c r="F98" s="36"/>
      <c r="G98" s="37"/>
      <c r="H98" s="38"/>
      <c r="I98" s="39">
        <f t="shared" si="1"/>
        <v>0</v>
      </c>
    </row>
    <row r="99" spans="1:10" hidden="1">
      <c r="A99" s="33"/>
      <c r="F99" s="36"/>
      <c r="G99" s="37"/>
      <c r="H99" s="38"/>
      <c r="I99" s="39">
        <f t="shared" si="1"/>
        <v>0</v>
      </c>
    </row>
    <row r="100" spans="1:10" hidden="1">
      <c r="A100" s="90" t="s">
        <v>84</v>
      </c>
    </row>
    <row r="101" spans="1:10" s="12" customFormat="1" ht="18" customHeight="1">
      <c r="A101" s="255" t="s">
        <v>457</v>
      </c>
      <c r="B101" s="193"/>
      <c r="C101" s="193"/>
      <c r="D101" s="194"/>
      <c r="E101" s="195"/>
      <c r="F101" s="196"/>
      <c r="G101" s="196"/>
      <c r="H101" s="196"/>
      <c r="I101" s="196"/>
      <c r="J101" s="197"/>
    </row>
    <row r="102" spans="1:10" s="12" customFormat="1" ht="17.25" customHeight="1">
      <c r="A102" s="198" t="s">
        <v>252</v>
      </c>
      <c r="B102" s="193"/>
      <c r="C102" s="193"/>
      <c r="D102" s="194"/>
      <c r="E102" s="195"/>
      <c r="F102" s="196"/>
      <c r="G102" s="199"/>
      <c r="H102" s="200"/>
      <c r="I102" s="200"/>
      <c r="J102" s="201"/>
    </row>
    <row r="103" spans="1:10" s="12" customFormat="1" ht="17.25" customHeight="1">
      <c r="A103" s="198" t="s">
        <v>253</v>
      </c>
      <c r="B103" s="193"/>
      <c r="C103" s="193"/>
      <c r="D103" s="194"/>
      <c r="E103" s="195"/>
      <c r="F103" s="196"/>
      <c r="G103" s="199"/>
      <c r="H103" s="200"/>
      <c r="I103" s="200"/>
      <c r="J103" s="201"/>
    </row>
    <row r="104" spans="1:10" s="12" customFormat="1" ht="17.25" customHeight="1">
      <c r="A104" s="198" t="s">
        <v>254</v>
      </c>
      <c r="B104" s="193"/>
      <c r="C104" s="193"/>
      <c r="D104" s="194"/>
      <c r="E104" s="195"/>
      <c r="F104" s="196"/>
      <c r="G104" s="199"/>
      <c r="H104" s="200"/>
      <c r="I104" s="200"/>
      <c r="J104" s="201"/>
    </row>
  </sheetData>
  <sheetProtection formatCells="0" formatRows="0" insertRows="0" deleteRows="0"/>
  <mergeCells count="9">
    <mergeCell ref="B11:C11"/>
    <mergeCell ref="A8:B8"/>
    <mergeCell ref="A1:I2"/>
    <mergeCell ref="A3:B3"/>
    <mergeCell ref="A4:B4"/>
    <mergeCell ref="A5:B5"/>
    <mergeCell ref="A6:B6"/>
    <mergeCell ref="A7:B7"/>
    <mergeCell ref="D11:G11"/>
  </mergeCells>
  <conditionalFormatting sqref="A17:I33">
    <cfRule type="notContainsBlanks" dxfId="132" priority="3">
      <formula>LEN(TRIM(A17))&gt;0</formula>
    </cfRule>
  </conditionalFormatting>
  <conditionalFormatting sqref="A105:A1048576 A17:A100">
    <cfRule type="duplicateValues" dxfId="131" priority="2"/>
  </conditionalFormatting>
  <conditionalFormatting sqref="A105:A1048576 A1:A100">
    <cfRule type="duplicateValues" dxfId="130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39B2-04D7-460A-8FB2-A7703A3B64EE}">
  <dimension ref="A1:M98"/>
  <sheetViews>
    <sheetView topLeftCell="A30" workbookViewId="0">
      <selection activeCell="O29" sqref="O29"/>
    </sheetView>
  </sheetViews>
  <sheetFormatPr defaultRowHeight="15.75"/>
  <cols>
    <col min="1" max="1" width="4.77734375" style="289" bestFit="1" customWidth="1"/>
    <col min="2" max="2" width="13.5546875" style="287" customWidth="1"/>
    <col min="3" max="3" width="37" style="287" customWidth="1"/>
    <col min="4" max="4" width="13" style="289" bestFit="1" customWidth="1"/>
    <col min="5" max="5" width="4.88671875" style="289" customWidth="1"/>
    <col min="6" max="6" width="7.88671875" style="287" customWidth="1"/>
    <col min="7" max="7" width="8" style="289" customWidth="1"/>
    <col min="8" max="8" width="7.5546875" style="303" customWidth="1"/>
    <col min="9" max="9" width="1.33203125" style="287" customWidth="1"/>
    <col min="10" max="10" width="8.88671875" style="300"/>
    <col min="11" max="12" width="8.88671875" style="288"/>
    <col min="13" max="14" width="8.88671875" style="287"/>
    <col min="15" max="15" width="12.77734375" style="287" bestFit="1" customWidth="1"/>
    <col min="16" max="16384" width="8.88671875" style="287"/>
  </cols>
  <sheetData>
    <row r="1" spans="1:13" s="231" customFormat="1" ht="47.25" customHeight="1">
      <c r="A1" s="306"/>
      <c r="D1" s="306"/>
      <c r="E1" s="306"/>
      <c r="G1" s="306"/>
      <c r="H1" s="309" t="s">
        <v>318</v>
      </c>
      <c r="J1" s="310"/>
      <c r="K1" s="311"/>
      <c r="L1" s="311"/>
    </row>
    <row r="2" spans="1:13" s="231" customFormat="1" ht="6.75" customHeight="1">
      <c r="A2" s="306"/>
      <c r="D2" s="306"/>
      <c r="E2" s="306"/>
      <c r="G2" s="306"/>
      <c r="H2" s="307"/>
      <c r="J2" s="304"/>
      <c r="K2" s="305"/>
      <c r="L2" s="305"/>
    </row>
    <row r="3" spans="1:13" s="231" customFormat="1" ht="18.75" customHeight="1">
      <c r="A3" s="306"/>
      <c r="B3" s="312" t="s">
        <v>653</v>
      </c>
      <c r="C3" s="233" t="str">
        <f>'[5]CUST INFO'!D2</f>
        <v>Shawn LeBar - 27107</v>
      </c>
      <c r="D3" s="312" t="s">
        <v>654</v>
      </c>
      <c r="E3" s="312"/>
      <c r="F3" s="551">
        <f>F4-15</f>
        <v>45019</v>
      </c>
      <c r="G3" s="551"/>
      <c r="H3" s="307"/>
      <c r="J3" s="304"/>
      <c r="K3" s="305"/>
      <c r="L3" s="305"/>
    </row>
    <row r="4" spans="1:13" s="231" customFormat="1" ht="18.75" customHeight="1">
      <c r="A4" s="306"/>
      <c r="B4" s="312" t="s">
        <v>655</v>
      </c>
      <c r="C4" s="233"/>
      <c r="D4" s="312" t="s">
        <v>656</v>
      </c>
      <c r="E4" s="312"/>
      <c r="F4" s="551">
        <v>45034</v>
      </c>
      <c r="G4" s="551"/>
      <c r="H4" s="307"/>
      <c r="J4" s="304"/>
    </row>
    <row r="5" spans="1:13" s="231" customFormat="1" ht="18.75" customHeight="1">
      <c r="A5" s="306"/>
      <c r="B5" s="312" t="s">
        <v>657</v>
      </c>
      <c r="C5" s="233" t="str">
        <f>'[5]CUST INFO'!C7</f>
        <v>CUSTOMER</v>
      </c>
      <c r="D5" s="312" t="s">
        <v>658</v>
      </c>
      <c r="E5" s="312"/>
      <c r="F5" s="551">
        <v>45077</v>
      </c>
      <c r="G5" s="551"/>
      <c r="H5" s="307"/>
      <c r="J5" s="304"/>
    </row>
    <row r="6" spans="1:13" s="231" customFormat="1" ht="18.75" customHeight="1">
      <c r="A6" s="306"/>
      <c r="B6" s="312" t="s">
        <v>659</v>
      </c>
      <c r="C6" s="233" t="str">
        <f>'[5]CUST INFO'!B7</f>
        <v>CUST #</v>
      </c>
      <c r="D6" s="312" t="s">
        <v>660</v>
      </c>
      <c r="E6" s="312"/>
      <c r="F6" s="552"/>
      <c r="G6" s="552"/>
      <c r="H6" s="307"/>
      <c r="J6" s="304"/>
    </row>
    <row r="7" spans="1:13" s="231" customFormat="1" ht="18.75" customHeight="1">
      <c r="A7" s="306"/>
      <c r="B7" s="312" t="s">
        <v>661</v>
      </c>
      <c r="C7" s="233" t="str">
        <f>H1</f>
        <v>Spring Sale Catalog 2023</v>
      </c>
      <c r="D7" s="313" t="s">
        <v>662</v>
      </c>
      <c r="E7" s="313"/>
      <c r="F7" s="551">
        <f ca="1">TODAY()</f>
        <v>44993</v>
      </c>
      <c r="G7" s="552"/>
      <c r="H7" s="307"/>
      <c r="J7" s="304"/>
      <c r="K7" s="305"/>
      <c r="L7" s="305"/>
    </row>
    <row r="8" spans="1:13" s="231" customFormat="1" ht="18.75" customHeight="1">
      <c r="A8" s="306"/>
      <c r="B8" s="312" t="s">
        <v>663</v>
      </c>
      <c r="C8" s="308" t="s">
        <v>664</v>
      </c>
      <c r="D8" s="312" t="s">
        <v>665</v>
      </c>
      <c r="E8" s="312"/>
      <c r="F8" s="552" t="str">
        <f ca="1">IF(F6&gt;=TODAY(),"90 days","NONE")</f>
        <v>NONE</v>
      </c>
      <c r="G8" s="552"/>
      <c r="H8" s="307"/>
      <c r="J8" s="304"/>
      <c r="K8" s="305"/>
      <c r="L8" s="305"/>
    </row>
    <row r="9" spans="1:13" s="231" customFormat="1" ht="32.25" customHeight="1">
      <c r="A9" s="550" t="s">
        <v>666</v>
      </c>
      <c r="B9" s="550"/>
      <c r="C9" s="550"/>
      <c r="D9" s="550"/>
      <c r="E9" s="550"/>
      <c r="F9" s="550"/>
      <c r="G9" s="550"/>
      <c r="H9" s="550"/>
      <c r="J9" s="304"/>
      <c r="K9" s="305"/>
      <c r="L9" s="305"/>
    </row>
    <row r="10" spans="1:13" s="231" customFormat="1" ht="16.5" thickBot="1">
      <c r="A10" s="314"/>
      <c r="D10" s="306"/>
      <c r="E10" s="306"/>
      <c r="G10" s="306"/>
      <c r="H10" s="307"/>
      <c r="J10" s="304"/>
      <c r="K10" s="305"/>
      <c r="L10" s="305"/>
    </row>
    <row r="11" spans="1:13" s="254" customFormat="1" ht="21" customHeight="1" thickBot="1">
      <c r="A11" s="315" t="s">
        <v>667</v>
      </c>
      <c r="B11" s="316" t="s">
        <v>77</v>
      </c>
      <c r="C11" s="316" t="s">
        <v>668</v>
      </c>
      <c r="D11" s="316" t="s">
        <v>669</v>
      </c>
      <c r="E11" s="316"/>
      <c r="F11" s="316" t="s">
        <v>670</v>
      </c>
      <c r="G11" s="317" t="s">
        <v>671</v>
      </c>
      <c r="H11" s="318" t="s">
        <v>86</v>
      </c>
      <c r="J11" s="319" t="s">
        <v>672</v>
      </c>
      <c r="K11" s="320" t="s">
        <v>673</v>
      </c>
      <c r="L11" s="321" t="s">
        <v>674</v>
      </c>
    </row>
    <row r="12" spans="1:13" s="298" customFormat="1" ht="15">
      <c r="A12" s="322">
        <v>8</v>
      </c>
      <c r="B12" s="323">
        <v>9780785256182</v>
      </c>
      <c r="C12" s="324" t="s">
        <v>675</v>
      </c>
      <c r="D12" s="325" t="s">
        <v>676</v>
      </c>
      <c r="E12" s="325"/>
      <c r="F12" s="326">
        <v>18.989999999999998</v>
      </c>
      <c r="G12" s="327">
        <v>6.97</v>
      </c>
      <c r="H12" s="328">
        <f>IF(A12&gt;=8,0.79,IF(A12&lt;=3,0.45))</f>
        <v>0.79</v>
      </c>
      <c r="I12" s="329"/>
      <c r="J12" s="330">
        <f>IF(B12&gt;0,(1-(K12/G12)),"")</f>
        <v>0.42784791965566726</v>
      </c>
      <c r="K12" s="331">
        <f t="shared" ref="K12:K75" si="0">IF(A12&gt;0,(F12*(1-H12)),"")</f>
        <v>3.9878999999999989</v>
      </c>
      <c r="L12" s="331">
        <f t="shared" ref="L12:L75" si="1">IF(A12&gt;0,(K12*A12),"")</f>
        <v>31.903199999999991</v>
      </c>
      <c r="M12" s="332"/>
    </row>
    <row r="13" spans="1:13" s="298" customFormat="1" ht="15">
      <c r="A13" s="333">
        <v>4</v>
      </c>
      <c r="B13" s="334">
        <v>9781400228683</v>
      </c>
      <c r="C13" s="299" t="s">
        <v>677</v>
      </c>
      <c r="D13" s="295" t="s">
        <v>678</v>
      </c>
      <c r="E13" s="295"/>
      <c r="F13" s="335">
        <v>18.989999999999998</v>
      </c>
      <c r="G13" s="336" t="s">
        <v>679</v>
      </c>
      <c r="H13" s="337">
        <f>IF(A13&gt;=4,0.58,IF(A13&lt;=3,0.45))</f>
        <v>0.57999999999999996</v>
      </c>
      <c r="I13" s="329"/>
      <c r="J13" s="338">
        <f>IF(A13&gt;0,(1-(K13/(F13*0.75))),"")</f>
        <v>0.43999999999999995</v>
      </c>
      <c r="K13" s="331">
        <f t="shared" si="0"/>
        <v>7.9758000000000004</v>
      </c>
      <c r="L13" s="331">
        <f t="shared" si="1"/>
        <v>31.903200000000002</v>
      </c>
      <c r="M13" s="332"/>
    </row>
    <row r="14" spans="1:13" s="298" customFormat="1" ht="15">
      <c r="A14" s="333">
        <v>8</v>
      </c>
      <c r="B14" s="339">
        <v>9780310145363</v>
      </c>
      <c r="C14" s="299" t="s">
        <v>680</v>
      </c>
      <c r="D14" s="295" t="s">
        <v>676</v>
      </c>
      <c r="E14" s="295"/>
      <c r="F14" s="335">
        <v>19.989999999999998</v>
      </c>
      <c r="G14" s="336" t="s">
        <v>681</v>
      </c>
      <c r="H14" s="337">
        <f>IF(A14&gt;=8,0.7,IF(A14&lt;=3,0.45))</f>
        <v>0.7</v>
      </c>
      <c r="I14" s="329"/>
      <c r="J14" s="338">
        <f>IF(A14&gt;0,(1-(K14/(F14*0.5))),"")</f>
        <v>0.39999999999999991</v>
      </c>
      <c r="K14" s="331">
        <f t="shared" si="0"/>
        <v>5.9970000000000008</v>
      </c>
      <c r="L14" s="331">
        <f t="shared" si="1"/>
        <v>47.976000000000006</v>
      </c>
      <c r="M14" s="332"/>
    </row>
    <row r="15" spans="1:13" s="298" customFormat="1" ht="15">
      <c r="A15" s="333">
        <v>6</v>
      </c>
      <c r="B15" s="339">
        <v>9780310750130</v>
      </c>
      <c r="C15" s="299" t="s">
        <v>682</v>
      </c>
      <c r="D15" s="295" t="s">
        <v>683</v>
      </c>
      <c r="E15" s="295"/>
      <c r="F15" s="335">
        <v>18.989999999999998</v>
      </c>
      <c r="G15" s="336" t="s">
        <v>684</v>
      </c>
      <c r="H15" s="337">
        <f>IF(A15&gt;=6,0.64,IF(A15&lt;=3,0.45))</f>
        <v>0.64</v>
      </c>
      <c r="I15" s="329"/>
      <c r="J15" s="338">
        <f>IF(A15&gt;0,(1-(K15/(F15*0.6))),"")</f>
        <v>0.4</v>
      </c>
      <c r="K15" s="331">
        <f t="shared" si="0"/>
        <v>6.8363999999999994</v>
      </c>
      <c r="L15" s="331">
        <f t="shared" si="1"/>
        <v>41.0184</v>
      </c>
      <c r="M15" s="332"/>
    </row>
    <row r="16" spans="1:13" s="298" customFormat="1" ht="15">
      <c r="A16" s="333">
        <v>6</v>
      </c>
      <c r="B16" s="339">
        <v>9780310720997</v>
      </c>
      <c r="C16" s="299" t="s">
        <v>685</v>
      </c>
      <c r="D16" s="295" t="s">
        <v>683</v>
      </c>
      <c r="E16" s="295"/>
      <c r="F16" s="335">
        <v>4.99</v>
      </c>
      <c r="G16" s="336" t="s">
        <v>684</v>
      </c>
      <c r="H16" s="337">
        <f>IF(A16&gt;=6,0.64,IF(A16&lt;=3,0.45))</f>
        <v>0.64</v>
      </c>
      <c r="I16" s="329"/>
      <c r="J16" s="338">
        <f>IF(A16&gt;0,(1-(K16/(F16*0.6))),"")</f>
        <v>0.4</v>
      </c>
      <c r="K16" s="331">
        <f t="shared" si="0"/>
        <v>1.7964</v>
      </c>
      <c r="L16" s="331">
        <f t="shared" si="1"/>
        <v>10.7784</v>
      </c>
      <c r="M16" s="332"/>
    </row>
    <row r="17" spans="1:13" s="455" customFormat="1" ht="15">
      <c r="A17" s="472">
        <v>4</v>
      </c>
      <c r="B17" s="447">
        <v>9780310095453</v>
      </c>
      <c r="C17" s="473" t="s">
        <v>686</v>
      </c>
      <c r="D17" s="450" t="s">
        <v>678</v>
      </c>
      <c r="E17" s="450"/>
      <c r="F17" s="474">
        <v>19.989999999999998</v>
      </c>
      <c r="G17" s="475" t="s">
        <v>687</v>
      </c>
      <c r="H17" s="476">
        <f>IF(A17&gt;=4,0.58,IF(A17&lt;=3,0.45))</f>
        <v>0.57999999999999996</v>
      </c>
      <c r="I17" s="477"/>
      <c r="J17" s="478">
        <f>IF(A17&gt;0,(1-(K17/(F17*0.7))),"")</f>
        <v>0.4</v>
      </c>
      <c r="K17" s="479">
        <f t="shared" si="0"/>
        <v>8.3957999999999995</v>
      </c>
      <c r="L17" s="479">
        <f t="shared" si="1"/>
        <v>33.583199999999998</v>
      </c>
      <c r="M17" s="480"/>
    </row>
    <row r="18" spans="1:13" s="455" customFormat="1" ht="15">
      <c r="A18" s="472">
        <v>8</v>
      </c>
      <c r="B18" s="481">
        <v>9780310461333</v>
      </c>
      <c r="C18" s="473" t="s">
        <v>688</v>
      </c>
      <c r="D18" s="450" t="s">
        <v>676</v>
      </c>
      <c r="E18" s="450"/>
      <c r="F18" s="474">
        <v>19.989999999999998</v>
      </c>
      <c r="G18" s="475" t="s">
        <v>684</v>
      </c>
      <c r="H18" s="476">
        <f>IF(A18&gt;=8,0.64,IF(A18&lt;=3,0.45))</f>
        <v>0.64</v>
      </c>
      <c r="I18" s="477"/>
      <c r="J18" s="478">
        <f>IF(A18&gt;0,(1-(K18/(F18*0.6))),"")</f>
        <v>0.4</v>
      </c>
      <c r="K18" s="479">
        <f t="shared" si="0"/>
        <v>7.1963999999999988</v>
      </c>
      <c r="L18" s="479">
        <f t="shared" si="1"/>
        <v>57.57119999999999</v>
      </c>
      <c r="M18" s="480"/>
    </row>
    <row r="19" spans="1:13" s="455" customFormat="1" ht="30">
      <c r="A19" s="472">
        <v>4</v>
      </c>
      <c r="B19" s="481">
        <v>9781404118751</v>
      </c>
      <c r="C19" s="473" t="s">
        <v>689</v>
      </c>
      <c r="D19" s="450" t="s">
        <v>678</v>
      </c>
      <c r="E19" s="450"/>
      <c r="F19" s="474">
        <v>17.989999999999998</v>
      </c>
      <c r="G19" s="475" t="s">
        <v>684</v>
      </c>
      <c r="H19" s="476">
        <f>IF(A19&gt;=4,0.64,IF(A19&lt;=3,0.45))</f>
        <v>0.64</v>
      </c>
      <c r="I19" s="477"/>
      <c r="J19" s="478">
        <f>IF(A19&gt;0,(1-(K19/(F19*0.6))),"")</f>
        <v>0.4</v>
      </c>
      <c r="K19" s="479">
        <f t="shared" si="0"/>
        <v>6.476399999999999</v>
      </c>
      <c r="L19" s="479">
        <f t="shared" si="1"/>
        <v>25.905599999999996</v>
      </c>
      <c r="M19" s="480"/>
    </row>
    <row r="20" spans="1:13" s="455" customFormat="1" ht="15">
      <c r="A20" s="472">
        <v>4</v>
      </c>
      <c r="B20" s="447">
        <v>9780310635000</v>
      </c>
      <c r="C20" s="473" t="s">
        <v>690</v>
      </c>
      <c r="D20" s="450" t="s">
        <v>678</v>
      </c>
      <c r="E20" s="450"/>
      <c r="F20" s="474">
        <v>16.989999999999998</v>
      </c>
      <c r="G20" s="475" t="s">
        <v>684</v>
      </c>
      <c r="H20" s="476">
        <f>IF(A20&gt;=4,0.64,IF(A20&lt;=3,0.45))</f>
        <v>0.64</v>
      </c>
      <c r="I20" s="477"/>
      <c r="J20" s="478">
        <f>IF(A20&gt;0,(1-(K20/(F20*0.6))),"")</f>
        <v>0.4</v>
      </c>
      <c r="K20" s="479">
        <f t="shared" si="0"/>
        <v>6.1163999999999996</v>
      </c>
      <c r="L20" s="479">
        <f t="shared" si="1"/>
        <v>24.465599999999998</v>
      </c>
      <c r="M20" s="480"/>
    </row>
    <row r="21" spans="1:13" s="455" customFormat="1" ht="15">
      <c r="A21" s="472">
        <v>4</v>
      </c>
      <c r="B21" s="447">
        <v>9781404118669</v>
      </c>
      <c r="C21" s="473" t="s">
        <v>691</v>
      </c>
      <c r="D21" s="450" t="s">
        <v>678</v>
      </c>
      <c r="E21" s="450"/>
      <c r="F21" s="474">
        <v>26.99</v>
      </c>
      <c r="G21" s="475" t="s">
        <v>684</v>
      </c>
      <c r="H21" s="476">
        <f>IF(A21&gt;=4,0.64,IF(A21&lt;=3,0.45))</f>
        <v>0.64</v>
      </c>
      <c r="I21" s="477"/>
      <c r="J21" s="478">
        <f>IF(A21&gt;0,(1-(K21/(F21*0.6))),"")</f>
        <v>0.4</v>
      </c>
      <c r="K21" s="479">
        <f t="shared" si="0"/>
        <v>9.7163999999999984</v>
      </c>
      <c r="L21" s="479">
        <f t="shared" si="1"/>
        <v>38.865599999999993</v>
      </c>
      <c r="M21" s="480"/>
    </row>
    <row r="22" spans="1:13" s="455" customFormat="1" ht="15">
      <c r="A22" s="472">
        <v>4</v>
      </c>
      <c r="B22" s="447">
        <v>9780310367840</v>
      </c>
      <c r="C22" s="473" t="s">
        <v>692</v>
      </c>
      <c r="D22" s="450" t="s">
        <v>678</v>
      </c>
      <c r="E22" s="450"/>
      <c r="F22" s="474">
        <v>17.989999999999998</v>
      </c>
      <c r="G22" s="475" t="s">
        <v>684</v>
      </c>
      <c r="H22" s="476">
        <f>IF(A22&gt;=4,0.64,IF(A22&lt;=3,0.45))</f>
        <v>0.64</v>
      </c>
      <c r="I22" s="477"/>
      <c r="J22" s="478">
        <f>IF(A22&gt;0,(1-(K22/(F22*0.6))),"")</f>
        <v>0.4</v>
      </c>
      <c r="K22" s="479">
        <f t="shared" si="0"/>
        <v>6.476399999999999</v>
      </c>
      <c r="L22" s="479">
        <f t="shared" si="1"/>
        <v>25.905599999999996</v>
      </c>
      <c r="M22" s="480"/>
    </row>
    <row r="23" spans="1:13" s="455" customFormat="1" ht="15">
      <c r="A23" s="472">
        <v>8</v>
      </c>
      <c r="B23" s="482">
        <v>9780785241157</v>
      </c>
      <c r="C23" s="473" t="s">
        <v>693</v>
      </c>
      <c r="D23" s="450" t="s">
        <v>676</v>
      </c>
      <c r="E23" s="450"/>
      <c r="F23" s="474">
        <v>19.989999999999998</v>
      </c>
      <c r="G23" s="472" t="s">
        <v>681</v>
      </c>
      <c r="H23" s="476">
        <f>IF(A23&gt;=8,0.7,IF(A23&lt;=3,0.45))</f>
        <v>0.7</v>
      </c>
      <c r="I23" s="477"/>
      <c r="J23" s="478">
        <f>IF(A23&gt;0,(1-(K23/(F23*0.5))),"")</f>
        <v>0.39999999999999991</v>
      </c>
      <c r="K23" s="483">
        <f t="shared" si="0"/>
        <v>5.9970000000000008</v>
      </c>
      <c r="L23" s="479">
        <f t="shared" si="1"/>
        <v>47.976000000000006</v>
      </c>
      <c r="M23" s="480"/>
    </row>
    <row r="24" spans="1:13" s="455" customFormat="1" ht="15">
      <c r="A24" s="472">
        <v>4</v>
      </c>
      <c r="B24" s="447">
        <v>9781400310296</v>
      </c>
      <c r="C24" s="473" t="s">
        <v>694</v>
      </c>
      <c r="D24" s="450" t="s">
        <v>678</v>
      </c>
      <c r="E24" s="450"/>
      <c r="F24" s="474">
        <v>19.989999999999998</v>
      </c>
      <c r="G24" s="475" t="s">
        <v>687</v>
      </c>
      <c r="H24" s="476">
        <f>IF(A24&gt;=4,0.58,IF(A24&lt;=3,0.45))</f>
        <v>0.57999999999999996</v>
      </c>
      <c r="I24" s="477"/>
      <c r="J24" s="478">
        <f>IF(A24&gt;0,(1-(K24/(F24*0.7))),"")</f>
        <v>0.4</v>
      </c>
      <c r="K24" s="479">
        <f t="shared" si="0"/>
        <v>8.3957999999999995</v>
      </c>
      <c r="L24" s="479">
        <f t="shared" si="1"/>
        <v>33.583199999999998</v>
      </c>
      <c r="M24" s="480"/>
    </row>
    <row r="25" spans="1:13" s="455" customFormat="1" ht="15">
      <c r="A25" s="472">
        <v>8</v>
      </c>
      <c r="B25" s="447">
        <v>9780718039875</v>
      </c>
      <c r="C25" s="473" t="s">
        <v>695</v>
      </c>
      <c r="D25" s="450" t="s">
        <v>676</v>
      </c>
      <c r="E25" s="450"/>
      <c r="F25" s="474">
        <v>26.99</v>
      </c>
      <c r="G25" s="475" t="s">
        <v>684</v>
      </c>
      <c r="H25" s="476">
        <f>IF(A25&gt;=8,0.64,IF(A25&lt;=3,0.45))</f>
        <v>0.64</v>
      </c>
      <c r="I25" s="477"/>
      <c r="J25" s="478">
        <f>IF(A25&gt;0,(1-(K25/(F25*0.6))),"")</f>
        <v>0.4</v>
      </c>
      <c r="K25" s="479">
        <f t="shared" si="0"/>
        <v>9.7163999999999984</v>
      </c>
      <c r="L25" s="479">
        <f t="shared" si="1"/>
        <v>77.731199999999987</v>
      </c>
      <c r="M25" s="480"/>
    </row>
    <row r="26" spans="1:13" s="455" customFormat="1" ht="15">
      <c r="A26" s="472">
        <v>6</v>
      </c>
      <c r="B26" s="447">
        <v>9780310364290</v>
      </c>
      <c r="C26" s="473" t="s">
        <v>696</v>
      </c>
      <c r="D26" s="450" t="s">
        <v>683</v>
      </c>
      <c r="E26" s="450"/>
      <c r="F26" s="474">
        <v>15.99</v>
      </c>
      <c r="G26" s="484">
        <v>7.97</v>
      </c>
      <c r="H26" s="476">
        <f>IF(A26&gt;=6,0.72,IF(A26&lt;=3,0.45))</f>
        <v>0.72</v>
      </c>
      <c r="I26" s="477"/>
      <c r="J26" s="476">
        <f>IF(B26&gt;0,(1-(K26/G26)),"")</f>
        <v>0.43824341279799239</v>
      </c>
      <c r="K26" s="479">
        <f t="shared" si="0"/>
        <v>4.4772000000000007</v>
      </c>
      <c r="L26" s="479">
        <f t="shared" si="1"/>
        <v>26.863200000000006</v>
      </c>
      <c r="M26" s="480"/>
    </row>
    <row r="27" spans="1:13" s="455" customFormat="1" ht="30">
      <c r="A27" s="472">
        <v>4</v>
      </c>
      <c r="B27" s="481">
        <v>9781400239900</v>
      </c>
      <c r="C27" s="473" t="s">
        <v>697</v>
      </c>
      <c r="D27" s="450" t="s">
        <v>678</v>
      </c>
      <c r="E27" s="450"/>
      <c r="F27" s="474">
        <v>14.99</v>
      </c>
      <c r="G27" s="475" t="s">
        <v>687</v>
      </c>
      <c r="H27" s="476">
        <f>IF(A27&gt;=4,0.6,IF(A27&lt;=3,0.45))</f>
        <v>0.6</v>
      </c>
      <c r="I27" s="477"/>
      <c r="J27" s="478">
        <f>IF(A27&gt;0,(1-(K27/(F27*0.7))),"")</f>
        <v>0.42857142857142849</v>
      </c>
      <c r="K27" s="479">
        <f t="shared" si="0"/>
        <v>5.9960000000000004</v>
      </c>
      <c r="L27" s="479">
        <f t="shared" si="1"/>
        <v>23.984000000000002</v>
      </c>
      <c r="M27" s="480"/>
    </row>
    <row r="28" spans="1:13" s="455" customFormat="1" ht="30">
      <c r="A28" s="472">
        <v>4</v>
      </c>
      <c r="B28" s="481">
        <v>9781400239955</v>
      </c>
      <c r="C28" s="473" t="s">
        <v>698</v>
      </c>
      <c r="D28" s="450" t="s">
        <v>678</v>
      </c>
      <c r="E28" s="450"/>
      <c r="F28" s="474">
        <v>14.99</v>
      </c>
      <c r="G28" s="475" t="s">
        <v>687</v>
      </c>
      <c r="H28" s="476">
        <f t="shared" ref="H28:H30" si="2">IF(A28&gt;=4,0.6,IF(A28&lt;=3,0.45))</f>
        <v>0.6</v>
      </c>
      <c r="I28" s="477"/>
      <c r="J28" s="478">
        <f t="shared" ref="J28:J30" si="3">IF(A28&gt;0,(1-(K28/(F28*0.7))),"")</f>
        <v>0.42857142857142849</v>
      </c>
      <c r="K28" s="479">
        <f t="shared" si="0"/>
        <v>5.9960000000000004</v>
      </c>
      <c r="L28" s="479">
        <f t="shared" si="1"/>
        <v>23.984000000000002</v>
      </c>
      <c r="M28" s="480"/>
    </row>
    <row r="29" spans="1:13" s="298" customFormat="1" ht="30">
      <c r="A29" s="333">
        <v>4</v>
      </c>
      <c r="B29" s="334">
        <v>9781400239917</v>
      </c>
      <c r="C29" s="299" t="s">
        <v>699</v>
      </c>
      <c r="D29" s="295" t="s">
        <v>678</v>
      </c>
      <c r="E29" s="295"/>
      <c r="F29" s="335">
        <v>14.99</v>
      </c>
      <c r="G29" s="336" t="s">
        <v>687</v>
      </c>
      <c r="H29" s="337">
        <f t="shared" si="2"/>
        <v>0.6</v>
      </c>
      <c r="I29" s="329"/>
      <c r="J29" s="338">
        <f t="shared" si="3"/>
        <v>0.42857142857142849</v>
      </c>
      <c r="K29" s="331">
        <f t="shared" si="0"/>
        <v>5.9960000000000004</v>
      </c>
      <c r="L29" s="331">
        <f t="shared" si="1"/>
        <v>23.984000000000002</v>
      </c>
      <c r="M29" s="332"/>
    </row>
    <row r="30" spans="1:13" s="298" customFormat="1" ht="30">
      <c r="A30" s="333">
        <v>4</v>
      </c>
      <c r="B30" s="334">
        <v>9781400239870</v>
      </c>
      <c r="C30" s="299" t="s">
        <v>700</v>
      </c>
      <c r="D30" s="295" t="s">
        <v>678</v>
      </c>
      <c r="E30" s="295"/>
      <c r="F30" s="335">
        <v>14.99</v>
      </c>
      <c r="G30" s="336" t="s">
        <v>687</v>
      </c>
      <c r="H30" s="337">
        <f t="shared" si="2"/>
        <v>0.6</v>
      </c>
      <c r="I30" s="329"/>
      <c r="J30" s="338">
        <f t="shared" si="3"/>
        <v>0.42857142857142849</v>
      </c>
      <c r="K30" s="331">
        <f t="shared" si="0"/>
        <v>5.9960000000000004</v>
      </c>
      <c r="L30" s="331">
        <f t="shared" si="1"/>
        <v>23.984000000000002</v>
      </c>
      <c r="M30" s="332"/>
    </row>
    <row r="31" spans="1:13" s="298" customFormat="1" ht="15">
      <c r="A31" s="333">
        <v>4</v>
      </c>
      <c r="B31" s="339">
        <v>9781400323081</v>
      </c>
      <c r="C31" s="299" t="s">
        <v>701</v>
      </c>
      <c r="D31" s="295" t="s">
        <v>678</v>
      </c>
      <c r="E31" s="295"/>
      <c r="F31" s="335">
        <v>14.99</v>
      </c>
      <c r="G31" s="336" t="s">
        <v>679</v>
      </c>
      <c r="H31" s="337">
        <f>IF(A31&gt;=4,0.58,IF(A31&lt;=3,0.45))</f>
        <v>0.57999999999999996</v>
      </c>
      <c r="I31" s="329"/>
      <c r="J31" s="338">
        <f>IF(A31&gt;0,(1-(K31/(F31*0.75))),"")</f>
        <v>0.43999999999999995</v>
      </c>
      <c r="K31" s="331">
        <f t="shared" si="0"/>
        <v>6.2958000000000007</v>
      </c>
      <c r="L31" s="331">
        <f t="shared" si="1"/>
        <v>25.183200000000003</v>
      </c>
      <c r="M31" s="332"/>
    </row>
    <row r="32" spans="1:13" s="298" customFormat="1" ht="30">
      <c r="A32" s="333">
        <v>4</v>
      </c>
      <c r="B32" s="339">
        <v>9781400239979</v>
      </c>
      <c r="C32" s="299" t="s">
        <v>702</v>
      </c>
      <c r="D32" s="295" t="s">
        <v>678</v>
      </c>
      <c r="E32" s="295"/>
      <c r="F32" s="335">
        <v>14.99</v>
      </c>
      <c r="G32" s="336" t="s">
        <v>687</v>
      </c>
      <c r="H32" s="337">
        <f>IF(A32&gt;=4,0.6,IF(A32&lt;=3,0.45))</f>
        <v>0.6</v>
      </c>
      <c r="I32" s="329"/>
      <c r="J32" s="338">
        <f>IF(A32&gt;0,(1-(K32/(F32*0.7))),"")</f>
        <v>0.42857142857142849</v>
      </c>
      <c r="K32" s="331">
        <f t="shared" si="0"/>
        <v>5.9960000000000004</v>
      </c>
      <c r="L32" s="331">
        <f t="shared" si="1"/>
        <v>23.984000000000002</v>
      </c>
      <c r="M32" s="332"/>
    </row>
    <row r="33" spans="1:13" s="298" customFormat="1" ht="30">
      <c r="A33" s="333">
        <v>4</v>
      </c>
      <c r="B33" s="342">
        <v>9781400239962</v>
      </c>
      <c r="C33" s="299" t="s">
        <v>703</v>
      </c>
      <c r="D33" s="295" t="s">
        <v>678</v>
      </c>
      <c r="E33" s="295"/>
      <c r="F33" s="335">
        <v>14.99</v>
      </c>
      <c r="G33" s="336" t="s">
        <v>687</v>
      </c>
      <c r="H33" s="337">
        <f>IF(A33&gt;=4,0.6,IF(A33&lt;=3,0.45))</f>
        <v>0.6</v>
      </c>
      <c r="I33" s="329"/>
      <c r="J33" s="338">
        <f>IF(A33&gt;0,(1-(K33/(F33*0.7))),"")</f>
        <v>0.42857142857142849</v>
      </c>
      <c r="K33" s="331">
        <f t="shared" si="0"/>
        <v>5.9960000000000004</v>
      </c>
      <c r="L33" s="331">
        <f t="shared" si="1"/>
        <v>23.984000000000002</v>
      </c>
      <c r="M33" s="332"/>
    </row>
    <row r="34" spans="1:13" s="298" customFormat="1" ht="15">
      <c r="A34" s="333">
        <v>4</v>
      </c>
      <c r="B34" s="343">
        <v>9780718085223</v>
      </c>
      <c r="C34" s="299" t="s">
        <v>704</v>
      </c>
      <c r="D34" s="295" t="s">
        <v>678</v>
      </c>
      <c r="E34" s="295"/>
      <c r="F34" s="335">
        <v>24.99</v>
      </c>
      <c r="G34" s="336" t="s">
        <v>679</v>
      </c>
      <c r="H34" s="337">
        <f>IF(A34&gt;=4,0.58,IF(A34&lt;=3,0.45))</f>
        <v>0.57999999999999996</v>
      </c>
      <c r="I34" s="329"/>
      <c r="J34" s="338">
        <f>IF(A34&gt;0,(1-(K34/(F34*0.75))),"")</f>
        <v>0.43999999999999995</v>
      </c>
      <c r="K34" s="331">
        <f t="shared" si="0"/>
        <v>10.495800000000001</v>
      </c>
      <c r="L34" s="331">
        <f t="shared" si="1"/>
        <v>41.983200000000004</v>
      </c>
      <c r="M34" s="332"/>
    </row>
    <row r="35" spans="1:13" s="298" customFormat="1" ht="15">
      <c r="A35" s="333">
        <v>4</v>
      </c>
      <c r="B35" s="339">
        <v>9781400320752</v>
      </c>
      <c r="C35" s="299" t="s">
        <v>705</v>
      </c>
      <c r="D35" s="295" t="s">
        <v>678</v>
      </c>
      <c r="E35" s="295"/>
      <c r="F35" s="335">
        <v>19.989999999999998</v>
      </c>
      <c r="G35" s="336" t="s">
        <v>687</v>
      </c>
      <c r="H35" s="337">
        <f>IF(A35&gt;=4,0.58,IF(A35&lt;=3,0.45))</f>
        <v>0.57999999999999996</v>
      </c>
      <c r="I35" s="329"/>
      <c r="J35" s="338">
        <f>IF(A35&gt;0,(1-(K35/(F35*0.75))),"")</f>
        <v>0.44000000000000006</v>
      </c>
      <c r="K35" s="331">
        <f t="shared" si="0"/>
        <v>8.3957999999999995</v>
      </c>
      <c r="L35" s="331">
        <f t="shared" si="1"/>
        <v>33.583199999999998</v>
      </c>
      <c r="M35" s="332"/>
    </row>
    <row r="36" spans="1:13" s="298" customFormat="1" ht="15">
      <c r="A36" s="333">
        <v>6</v>
      </c>
      <c r="B36" s="339">
        <v>9780310770060</v>
      </c>
      <c r="C36" s="299" t="s">
        <v>706</v>
      </c>
      <c r="D36" s="295" t="s">
        <v>683</v>
      </c>
      <c r="E36" s="295"/>
      <c r="F36" s="335">
        <v>18.989999999999998</v>
      </c>
      <c r="G36" s="336" t="s">
        <v>684</v>
      </c>
      <c r="H36" s="337">
        <f>IF(A36&gt;=6,0.64,IF(A36&lt;=3,0.45))</f>
        <v>0.64</v>
      </c>
      <c r="I36" s="329"/>
      <c r="J36" s="338">
        <f t="shared" ref="J36:J42" si="4">IF(A36&gt;0,(1-(K36/(F36*0.6))),"")</f>
        <v>0.4</v>
      </c>
      <c r="K36" s="331">
        <f t="shared" si="0"/>
        <v>6.8363999999999994</v>
      </c>
      <c r="L36" s="331">
        <f t="shared" si="1"/>
        <v>41.0184</v>
      </c>
      <c r="M36" s="332"/>
    </row>
    <row r="37" spans="1:13" s="298" customFormat="1" ht="15">
      <c r="A37" s="333">
        <v>6</v>
      </c>
      <c r="B37" s="339">
        <v>9780310777021</v>
      </c>
      <c r="C37" s="299" t="s">
        <v>707</v>
      </c>
      <c r="D37" s="295" t="s">
        <v>683</v>
      </c>
      <c r="E37" s="295"/>
      <c r="F37" s="335">
        <v>18.989999999999998</v>
      </c>
      <c r="G37" s="336" t="s">
        <v>684</v>
      </c>
      <c r="H37" s="337">
        <f>IF(A37&gt;=6,0.64,IF(A37&lt;=3,0.45))</f>
        <v>0.64</v>
      </c>
      <c r="I37" s="329"/>
      <c r="J37" s="338">
        <f t="shared" si="4"/>
        <v>0.4</v>
      </c>
      <c r="K37" s="331">
        <f t="shared" si="0"/>
        <v>6.8363999999999994</v>
      </c>
      <c r="L37" s="331">
        <f t="shared" si="1"/>
        <v>41.0184</v>
      </c>
      <c r="M37" s="332"/>
    </row>
    <row r="38" spans="1:13" s="298" customFormat="1" ht="30">
      <c r="A38" s="333">
        <v>8</v>
      </c>
      <c r="B38" s="339">
        <v>9781591451884</v>
      </c>
      <c r="C38" s="299" t="s">
        <v>708</v>
      </c>
      <c r="D38" s="295" t="s">
        <v>676</v>
      </c>
      <c r="E38" s="295"/>
      <c r="F38" s="335">
        <v>16.989999999999998</v>
      </c>
      <c r="G38" s="336" t="s">
        <v>684</v>
      </c>
      <c r="H38" s="337">
        <f>IF(A38&gt;=8,0.64,IF(A38&lt;=3,0.45))</f>
        <v>0.64</v>
      </c>
      <c r="I38" s="329"/>
      <c r="J38" s="338">
        <f t="shared" si="4"/>
        <v>0.4</v>
      </c>
      <c r="K38" s="331">
        <f t="shared" si="0"/>
        <v>6.1163999999999996</v>
      </c>
      <c r="L38" s="331">
        <f t="shared" si="1"/>
        <v>48.931199999999997</v>
      </c>
      <c r="M38" s="332"/>
    </row>
    <row r="39" spans="1:13" s="298" customFormat="1" ht="30">
      <c r="A39" s="333">
        <v>8</v>
      </c>
      <c r="B39" s="339">
        <v>9781400229369</v>
      </c>
      <c r="C39" s="299" t="s">
        <v>709</v>
      </c>
      <c r="D39" s="295" t="s">
        <v>676</v>
      </c>
      <c r="E39" s="295"/>
      <c r="F39" s="335">
        <v>17.989999999999998</v>
      </c>
      <c r="G39" s="296" t="s">
        <v>684</v>
      </c>
      <c r="H39" s="337">
        <f>IF(A39&gt;=8,0.64,IF(A39&lt;=3,0.45))</f>
        <v>0.64</v>
      </c>
      <c r="I39" s="329"/>
      <c r="J39" s="338">
        <f t="shared" si="4"/>
        <v>0.4</v>
      </c>
      <c r="K39" s="331">
        <f t="shared" si="0"/>
        <v>6.476399999999999</v>
      </c>
      <c r="L39" s="331">
        <f t="shared" si="1"/>
        <v>51.811199999999992</v>
      </c>
      <c r="M39" s="332"/>
    </row>
    <row r="40" spans="1:13" s="298" customFormat="1" ht="15">
      <c r="A40" s="333">
        <v>8</v>
      </c>
      <c r="B40" s="339">
        <v>9780785254775</v>
      </c>
      <c r="C40" s="299" t="s">
        <v>710</v>
      </c>
      <c r="D40" s="295" t="s">
        <v>676</v>
      </c>
      <c r="E40" s="295"/>
      <c r="F40" s="335">
        <v>19.989999999999998</v>
      </c>
      <c r="G40" s="336" t="s">
        <v>684</v>
      </c>
      <c r="H40" s="337">
        <f>IF(A40&gt;=8,0.64,IF(A40&lt;=3,0.45))</f>
        <v>0.64</v>
      </c>
      <c r="I40" s="329"/>
      <c r="J40" s="338">
        <f t="shared" si="4"/>
        <v>0.4</v>
      </c>
      <c r="K40" s="331">
        <f t="shared" si="0"/>
        <v>7.1963999999999988</v>
      </c>
      <c r="L40" s="331">
        <f t="shared" si="1"/>
        <v>57.57119999999999</v>
      </c>
      <c r="M40" s="332"/>
    </row>
    <row r="41" spans="1:13" s="298" customFormat="1" ht="30">
      <c r="A41" s="333">
        <v>4</v>
      </c>
      <c r="B41" s="339">
        <v>9780310461289</v>
      </c>
      <c r="C41" s="299" t="s">
        <v>711</v>
      </c>
      <c r="D41" s="295" t="s">
        <v>678</v>
      </c>
      <c r="E41" s="295"/>
      <c r="F41" s="335">
        <v>79.989999999999995</v>
      </c>
      <c r="G41" s="336" t="s">
        <v>684</v>
      </c>
      <c r="H41" s="337">
        <f t="shared" ref="H41:H42" si="5">IF(A41&gt;=4,0.64,IF(A41&lt;=3,0.45))</f>
        <v>0.64</v>
      </c>
      <c r="I41" s="329"/>
      <c r="J41" s="338">
        <f t="shared" si="4"/>
        <v>0.39999999999999991</v>
      </c>
      <c r="K41" s="331">
        <f t="shared" si="0"/>
        <v>28.796399999999998</v>
      </c>
      <c r="L41" s="331">
        <f t="shared" si="1"/>
        <v>115.18559999999999</v>
      </c>
      <c r="M41" s="332"/>
    </row>
    <row r="42" spans="1:13" s="298" customFormat="1" ht="30">
      <c r="A42" s="333">
        <v>4</v>
      </c>
      <c r="B42" s="334">
        <v>9780310459286</v>
      </c>
      <c r="C42" s="299" t="s">
        <v>712</v>
      </c>
      <c r="D42" s="295" t="s">
        <v>678</v>
      </c>
      <c r="E42" s="295"/>
      <c r="F42" s="335">
        <v>79.989999999999995</v>
      </c>
      <c r="G42" s="336" t="s">
        <v>684</v>
      </c>
      <c r="H42" s="337">
        <f t="shared" si="5"/>
        <v>0.64</v>
      </c>
      <c r="I42" s="329"/>
      <c r="J42" s="338">
        <f t="shared" si="4"/>
        <v>0.39999999999999991</v>
      </c>
      <c r="K42" s="331">
        <f t="shared" si="0"/>
        <v>28.796399999999998</v>
      </c>
      <c r="L42" s="331">
        <f t="shared" si="1"/>
        <v>115.18559999999999</v>
      </c>
      <c r="M42" s="332"/>
    </row>
    <row r="43" spans="1:13" s="298" customFormat="1" ht="15">
      <c r="A43" s="333">
        <v>4</v>
      </c>
      <c r="B43" s="334">
        <v>9780718030490</v>
      </c>
      <c r="C43" s="299" t="s">
        <v>713</v>
      </c>
      <c r="D43" s="295" t="s">
        <v>678</v>
      </c>
      <c r="E43" s="295"/>
      <c r="F43" s="335">
        <v>14.99</v>
      </c>
      <c r="G43" s="336" t="s">
        <v>687</v>
      </c>
      <c r="H43" s="337">
        <f>IF(A43&gt;=4,0.6,IF(A43&lt;=3,0.45))</f>
        <v>0.6</v>
      </c>
      <c r="I43" s="329"/>
      <c r="J43" s="338">
        <f>IF(A43&gt;0,(1-(K43/(F43*0.7))),"")</f>
        <v>0.42857142857142849</v>
      </c>
      <c r="K43" s="331">
        <f t="shared" si="0"/>
        <v>5.9960000000000004</v>
      </c>
      <c r="L43" s="331">
        <f t="shared" si="1"/>
        <v>23.984000000000002</v>
      </c>
      <c r="M43" s="332"/>
    </row>
    <row r="44" spans="1:13" s="298" customFormat="1" ht="15">
      <c r="A44" s="333">
        <v>6</v>
      </c>
      <c r="B44" s="334">
        <v>9780785239949</v>
      </c>
      <c r="C44" s="299" t="s">
        <v>714</v>
      </c>
      <c r="D44" s="295" t="s">
        <v>683</v>
      </c>
      <c r="E44" s="295"/>
      <c r="F44" s="335">
        <v>17.989999999999998</v>
      </c>
      <c r="G44" s="341">
        <v>7.97</v>
      </c>
      <c r="H44" s="337">
        <f>IF(A44&gt;=6,0.74,IF(A44&lt;=1,0.45))</f>
        <v>0.74</v>
      </c>
      <c r="I44" s="329"/>
      <c r="J44" s="330">
        <f>IF(B44&gt;0,(1-(K44/G44)),"")</f>
        <v>0.41312421580928482</v>
      </c>
      <c r="K44" s="331">
        <f t="shared" si="0"/>
        <v>4.6773999999999996</v>
      </c>
      <c r="L44" s="331">
        <f t="shared" si="1"/>
        <v>28.064399999999999</v>
      </c>
      <c r="M44" s="332"/>
    </row>
    <row r="45" spans="1:13" s="298" customFormat="1" ht="15">
      <c r="A45" s="333">
        <v>4</v>
      </c>
      <c r="B45" s="340">
        <v>9781404186989</v>
      </c>
      <c r="C45" s="299" t="s">
        <v>715</v>
      </c>
      <c r="D45" s="295" t="s">
        <v>678</v>
      </c>
      <c r="E45" s="295"/>
      <c r="F45" s="335">
        <v>15.99</v>
      </c>
      <c r="G45" s="336" t="s">
        <v>687</v>
      </c>
      <c r="H45" s="337">
        <f>IF(A45&gt;=4,0.64,IF(A45&lt;=1,0.45))</f>
        <v>0.64</v>
      </c>
      <c r="I45" s="329"/>
      <c r="J45" s="338">
        <f>IF(A45&gt;0,(1-(K45/(F45*0.6))),"")</f>
        <v>0.39999999999999991</v>
      </c>
      <c r="K45" s="331">
        <f t="shared" si="0"/>
        <v>5.7564000000000002</v>
      </c>
      <c r="L45" s="331">
        <f t="shared" si="1"/>
        <v>23.025600000000001</v>
      </c>
      <c r="M45" s="332"/>
    </row>
    <row r="46" spans="1:13" s="298" customFormat="1" ht="15">
      <c r="A46" s="333">
        <v>4</v>
      </c>
      <c r="B46" s="334">
        <v>9780310359746</v>
      </c>
      <c r="C46" s="299" t="s">
        <v>716</v>
      </c>
      <c r="D46" s="295" t="s">
        <v>678</v>
      </c>
      <c r="E46" s="295"/>
      <c r="F46" s="335">
        <v>25.99</v>
      </c>
      <c r="G46" s="336" t="s">
        <v>687</v>
      </c>
      <c r="H46" s="337">
        <f>IF(A46&gt;=4,0.6,IF(A46&lt;=1,0.45))</f>
        <v>0.6</v>
      </c>
      <c r="I46" s="329"/>
      <c r="J46" s="338">
        <f t="shared" ref="J46:J68" si="6">IF(A46&gt;0,(1-(K46/(F46*0.7))),"")</f>
        <v>0.42857142857142849</v>
      </c>
      <c r="K46" s="331">
        <f t="shared" si="0"/>
        <v>10.396000000000001</v>
      </c>
      <c r="L46" s="331">
        <f t="shared" si="1"/>
        <v>41.584000000000003</v>
      </c>
      <c r="M46" s="332"/>
    </row>
    <row r="47" spans="1:13" s="298" customFormat="1" ht="15">
      <c r="A47" s="333">
        <v>4</v>
      </c>
      <c r="B47" s="340">
        <v>9781400313266</v>
      </c>
      <c r="C47" s="299" t="s">
        <v>717</v>
      </c>
      <c r="D47" s="295" t="s">
        <v>718</v>
      </c>
      <c r="E47" s="295"/>
      <c r="F47" s="335">
        <v>16.989999999999998</v>
      </c>
      <c r="G47" s="333" t="s">
        <v>679</v>
      </c>
      <c r="H47" s="337">
        <f>IF(A47&gt;=4,0.58,IF(A47&lt;=3,0.45))</f>
        <v>0.57999999999999996</v>
      </c>
      <c r="I47" s="329"/>
      <c r="J47" s="338">
        <f>IF(A47&gt;0,(1-(K47/(F47*0.75))),"")</f>
        <v>0.44000000000000006</v>
      </c>
      <c r="K47" s="331">
        <f t="shared" si="0"/>
        <v>7.1357999999999997</v>
      </c>
      <c r="L47" s="331">
        <f t="shared" si="1"/>
        <v>28.543199999999999</v>
      </c>
      <c r="M47" s="332"/>
    </row>
    <row r="48" spans="1:13" s="298" customFormat="1" ht="15">
      <c r="A48" s="333">
        <v>4</v>
      </c>
      <c r="B48" s="344">
        <v>9781400228331</v>
      </c>
      <c r="C48" s="299" t="s">
        <v>719</v>
      </c>
      <c r="D48" s="295" t="s">
        <v>678</v>
      </c>
      <c r="E48" s="295"/>
      <c r="F48" s="335">
        <v>16.989999999999998</v>
      </c>
      <c r="G48" s="345" t="s">
        <v>687</v>
      </c>
      <c r="H48" s="337">
        <f>IF(A48&gt;=4,0.6,IF(A48&lt;=1,0.45))</f>
        <v>0.6</v>
      </c>
      <c r="I48" s="329"/>
      <c r="J48" s="338">
        <f t="shared" si="6"/>
        <v>0.4285714285714286</v>
      </c>
      <c r="K48" s="331">
        <f t="shared" si="0"/>
        <v>6.7959999999999994</v>
      </c>
      <c r="L48" s="331">
        <f t="shared" si="1"/>
        <v>27.183999999999997</v>
      </c>
      <c r="M48" s="332"/>
    </row>
    <row r="49" spans="1:13" s="298" customFormat="1" ht="15">
      <c r="A49" s="333">
        <v>4</v>
      </c>
      <c r="B49" s="339">
        <v>9780310337621</v>
      </c>
      <c r="C49" s="299" t="s">
        <v>720</v>
      </c>
      <c r="D49" s="295" t="s">
        <v>718</v>
      </c>
      <c r="E49" s="295"/>
      <c r="F49" s="335">
        <v>12.99</v>
      </c>
      <c r="G49" s="333" t="s">
        <v>679</v>
      </c>
      <c r="H49" s="337">
        <f>IF(A49&gt;=4,0.58,IF(A49&lt;=3,0.45))</f>
        <v>0.57999999999999996</v>
      </c>
      <c r="I49" s="329"/>
      <c r="J49" s="338">
        <f>IF(A49&gt;0,(1-(K49/(F49*0.75))),"")</f>
        <v>0.43999999999999995</v>
      </c>
      <c r="K49" s="331">
        <f t="shared" si="0"/>
        <v>5.4558000000000009</v>
      </c>
      <c r="L49" s="331">
        <f t="shared" si="1"/>
        <v>21.823200000000003</v>
      </c>
      <c r="M49" s="332"/>
    </row>
    <row r="50" spans="1:13" s="298" customFormat="1" ht="15">
      <c r="A50" s="333">
        <v>2</v>
      </c>
      <c r="B50" s="339">
        <v>9780310744856</v>
      </c>
      <c r="C50" s="299" t="s">
        <v>721</v>
      </c>
      <c r="D50" s="295" t="s">
        <v>718</v>
      </c>
      <c r="E50" s="295"/>
      <c r="F50" s="335">
        <v>32.99</v>
      </c>
      <c r="G50" s="333" t="s">
        <v>687</v>
      </c>
      <c r="H50" s="337">
        <f>IF(A50&gt;=2,0.6,IF(A50&lt;=1,0.45))</f>
        <v>0.6</v>
      </c>
      <c r="I50" s="329"/>
      <c r="J50" s="338">
        <f t="shared" si="6"/>
        <v>0.42857142857142849</v>
      </c>
      <c r="K50" s="331">
        <f t="shared" si="0"/>
        <v>13.196000000000002</v>
      </c>
      <c r="L50" s="331">
        <f t="shared" si="1"/>
        <v>26.392000000000003</v>
      </c>
      <c r="M50" s="332"/>
    </row>
    <row r="51" spans="1:13" s="298" customFormat="1" ht="15">
      <c r="A51" s="333">
        <v>2</v>
      </c>
      <c r="B51" s="343">
        <v>9780310744825</v>
      </c>
      <c r="C51" s="299" t="s">
        <v>722</v>
      </c>
      <c r="D51" s="295" t="s">
        <v>718</v>
      </c>
      <c r="E51" s="295"/>
      <c r="F51" s="335">
        <v>39.99</v>
      </c>
      <c r="G51" s="336" t="s">
        <v>687</v>
      </c>
      <c r="H51" s="337">
        <f>IF(A51&gt;=2,0.6,IF(A51&lt;=3,0.45))</f>
        <v>0.6</v>
      </c>
      <c r="I51" s="329"/>
      <c r="J51" s="338">
        <f t="shared" si="6"/>
        <v>0.42857142857142849</v>
      </c>
      <c r="K51" s="331">
        <f t="shared" si="0"/>
        <v>15.996000000000002</v>
      </c>
      <c r="L51" s="331">
        <f t="shared" si="1"/>
        <v>31.992000000000004</v>
      </c>
      <c r="M51" s="332"/>
    </row>
    <row r="52" spans="1:13" s="298" customFormat="1" ht="45">
      <c r="A52" s="333">
        <v>2</v>
      </c>
      <c r="B52" s="339">
        <v>9780310460374</v>
      </c>
      <c r="C52" s="299" t="s">
        <v>723</v>
      </c>
      <c r="D52" s="295" t="s">
        <v>718</v>
      </c>
      <c r="E52" s="295"/>
      <c r="F52" s="335">
        <v>44.99</v>
      </c>
      <c r="G52" s="336" t="s">
        <v>687</v>
      </c>
      <c r="H52" s="337">
        <f t="shared" ref="H52:H56" si="7">IF(A52&gt;=2,0.6,IF(A52&lt;=1,0.45))</f>
        <v>0.6</v>
      </c>
      <c r="I52" s="329"/>
      <c r="J52" s="338">
        <f t="shared" si="6"/>
        <v>0.42857142857142849</v>
      </c>
      <c r="K52" s="331">
        <f t="shared" si="0"/>
        <v>17.996000000000002</v>
      </c>
      <c r="L52" s="331">
        <f t="shared" si="1"/>
        <v>35.992000000000004</v>
      </c>
      <c r="M52" s="332"/>
    </row>
    <row r="53" spans="1:13" s="298" customFormat="1" ht="45">
      <c r="A53" s="333">
        <v>2</v>
      </c>
      <c r="B53" s="343">
        <v>9780310454250</v>
      </c>
      <c r="C53" s="299" t="s">
        <v>724</v>
      </c>
      <c r="D53" s="295" t="s">
        <v>718</v>
      </c>
      <c r="E53" s="346"/>
      <c r="F53" s="335">
        <v>39.99</v>
      </c>
      <c r="G53" s="336" t="s">
        <v>687</v>
      </c>
      <c r="H53" s="337">
        <f t="shared" si="7"/>
        <v>0.6</v>
      </c>
      <c r="I53" s="329"/>
      <c r="J53" s="338">
        <f t="shared" si="6"/>
        <v>0.42857142857142849</v>
      </c>
      <c r="K53" s="331">
        <f t="shared" si="0"/>
        <v>15.996000000000002</v>
      </c>
      <c r="L53" s="331">
        <f t="shared" si="1"/>
        <v>31.992000000000004</v>
      </c>
      <c r="M53" s="332"/>
    </row>
    <row r="54" spans="1:13" s="298" customFormat="1" ht="30">
      <c r="A54" s="333">
        <v>2</v>
      </c>
      <c r="B54" s="343">
        <v>9780310447054</v>
      </c>
      <c r="C54" s="299" t="s">
        <v>725</v>
      </c>
      <c r="D54" s="295" t="s">
        <v>718</v>
      </c>
      <c r="E54" s="295"/>
      <c r="F54" s="335">
        <v>59.99</v>
      </c>
      <c r="G54" s="336" t="s">
        <v>687</v>
      </c>
      <c r="H54" s="337">
        <f t="shared" si="7"/>
        <v>0.6</v>
      </c>
      <c r="I54" s="329"/>
      <c r="J54" s="338">
        <f t="shared" si="6"/>
        <v>0.42857142857142849</v>
      </c>
      <c r="K54" s="331">
        <f t="shared" si="0"/>
        <v>23.996000000000002</v>
      </c>
      <c r="L54" s="331">
        <f t="shared" si="1"/>
        <v>47.992000000000004</v>
      </c>
      <c r="M54" s="332"/>
    </row>
    <row r="55" spans="1:13" s="298" customFormat="1" ht="30">
      <c r="A55" s="333">
        <v>2</v>
      </c>
      <c r="B55" s="343">
        <v>9780310447238</v>
      </c>
      <c r="C55" s="299" t="s">
        <v>726</v>
      </c>
      <c r="D55" s="295" t="s">
        <v>718</v>
      </c>
      <c r="E55" s="295"/>
      <c r="F55" s="335">
        <v>44.99</v>
      </c>
      <c r="G55" s="336" t="s">
        <v>687</v>
      </c>
      <c r="H55" s="337">
        <f t="shared" si="7"/>
        <v>0.6</v>
      </c>
      <c r="I55" s="329"/>
      <c r="J55" s="338">
        <f t="shared" si="6"/>
        <v>0.42857142857142849</v>
      </c>
      <c r="K55" s="331">
        <f t="shared" si="0"/>
        <v>17.996000000000002</v>
      </c>
      <c r="L55" s="331">
        <f t="shared" si="1"/>
        <v>35.992000000000004</v>
      </c>
      <c r="M55" s="332"/>
    </row>
    <row r="56" spans="1:13" s="298" customFormat="1" ht="30">
      <c r="A56" s="333">
        <v>2</v>
      </c>
      <c r="B56" s="334">
        <v>9780310753025</v>
      </c>
      <c r="C56" s="299" t="s">
        <v>727</v>
      </c>
      <c r="D56" s="295" t="s">
        <v>718</v>
      </c>
      <c r="E56" s="295"/>
      <c r="F56" s="335">
        <v>54.99</v>
      </c>
      <c r="G56" s="336" t="s">
        <v>687</v>
      </c>
      <c r="H56" s="337">
        <f t="shared" si="7"/>
        <v>0.6</v>
      </c>
      <c r="I56" s="329"/>
      <c r="J56" s="338">
        <f t="shared" si="6"/>
        <v>0.42857142857142849</v>
      </c>
      <c r="K56" s="331">
        <f t="shared" si="0"/>
        <v>21.996000000000002</v>
      </c>
      <c r="L56" s="331">
        <f t="shared" si="1"/>
        <v>43.992000000000004</v>
      </c>
      <c r="M56" s="332"/>
    </row>
    <row r="57" spans="1:13" s="298" customFormat="1" ht="30">
      <c r="A57" s="333">
        <v>4</v>
      </c>
      <c r="B57" s="347">
        <v>9780785239536</v>
      </c>
      <c r="C57" s="299" t="s">
        <v>728</v>
      </c>
      <c r="D57" s="295" t="s">
        <v>678</v>
      </c>
      <c r="E57" s="295"/>
      <c r="F57" s="335">
        <v>79.989999999999995</v>
      </c>
      <c r="G57" s="333" t="s">
        <v>684</v>
      </c>
      <c r="H57" s="337">
        <f>IF(A57&gt;=4,0.64,IF(A57&lt;=1,0.45))</f>
        <v>0.64</v>
      </c>
      <c r="I57" s="329"/>
      <c r="J57" s="338">
        <f>IF(A57&gt;0,(1-(K57/(F57*0.6))),"")</f>
        <v>0.39999999999999991</v>
      </c>
      <c r="K57" s="331">
        <f t="shared" si="0"/>
        <v>28.796399999999998</v>
      </c>
      <c r="L57" s="331">
        <f t="shared" si="1"/>
        <v>115.18559999999999</v>
      </c>
      <c r="M57" s="332"/>
    </row>
    <row r="58" spans="1:13" s="298" customFormat="1" ht="30">
      <c r="A58" s="333">
        <v>4</v>
      </c>
      <c r="B58" s="348">
        <v>9780310438168</v>
      </c>
      <c r="C58" s="299" t="s">
        <v>729</v>
      </c>
      <c r="D58" s="295" t="s">
        <v>678</v>
      </c>
      <c r="E58" s="295"/>
      <c r="F58" s="349">
        <v>59.99</v>
      </c>
      <c r="G58" s="350" t="s">
        <v>687</v>
      </c>
      <c r="H58" s="337">
        <f>IF(A58&gt;=4,0.6,IF(A58&lt;=1,0.45))</f>
        <v>0.6</v>
      </c>
      <c r="I58" s="329"/>
      <c r="J58" s="338">
        <f t="shared" si="6"/>
        <v>0.42857142857142849</v>
      </c>
      <c r="K58" s="331">
        <f t="shared" si="0"/>
        <v>23.996000000000002</v>
      </c>
      <c r="L58" s="331">
        <f t="shared" si="1"/>
        <v>95.984000000000009</v>
      </c>
      <c r="M58" s="332"/>
    </row>
    <row r="59" spans="1:13" s="298" customFormat="1" ht="30">
      <c r="A59" s="333">
        <v>2</v>
      </c>
      <c r="B59" s="342">
        <v>9780718075453</v>
      </c>
      <c r="C59" s="299" t="s">
        <v>730</v>
      </c>
      <c r="D59" s="295" t="s">
        <v>718</v>
      </c>
      <c r="E59" s="295"/>
      <c r="F59" s="335">
        <v>54.99</v>
      </c>
      <c r="G59" s="333" t="s">
        <v>687</v>
      </c>
      <c r="H59" s="337">
        <f t="shared" ref="H59:H64" si="8">IF(A59&gt;=2,0.6,IF(A59&lt;=1,0.45))</f>
        <v>0.6</v>
      </c>
      <c r="I59" s="329"/>
      <c r="J59" s="338">
        <f t="shared" si="6"/>
        <v>0.42857142857142849</v>
      </c>
      <c r="K59" s="331">
        <f t="shared" si="0"/>
        <v>21.996000000000002</v>
      </c>
      <c r="L59" s="331">
        <f t="shared" si="1"/>
        <v>43.992000000000004</v>
      </c>
      <c r="M59" s="332"/>
    </row>
    <row r="60" spans="1:13" s="298" customFormat="1" ht="30">
      <c r="A60" s="333">
        <v>2</v>
      </c>
      <c r="B60" s="334">
        <v>9780718099312</v>
      </c>
      <c r="C60" s="299" t="s">
        <v>731</v>
      </c>
      <c r="D60" s="295" t="s">
        <v>718</v>
      </c>
      <c r="E60" s="295"/>
      <c r="F60" s="349">
        <v>79.989999999999995</v>
      </c>
      <c r="G60" s="333" t="s">
        <v>687</v>
      </c>
      <c r="H60" s="337">
        <f t="shared" si="8"/>
        <v>0.6</v>
      </c>
      <c r="I60" s="329"/>
      <c r="J60" s="338">
        <f t="shared" si="6"/>
        <v>0.42857142857142849</v>
      </c>
      <c r="K60" s="331">
        <f t="shared" si="0"/>
        <v>31.995999999999999</v>
      </c>
      <c r="L60" s="331">
        <f t="shared" si="1"/>
        <v>63.991999999999997</v>
      </c>
      <c r="M60" s="332"/>
    </row>
    <row r="61" spans="1:13" s="298" customFormat="1" ht="30">
      <c r="A61" s="333">
        <v>2</v>
      </c>
      <c r="B61" s="340">
        <v>9780785203605</v>
      </c>
      <c r="C61" s="299" t="s">
        <v>732</v>
      </c>
      <c r="D61" s="295" t="s">
        <v>718</v>
      </c>
      <c r="E61" s="346"/>
      <c r="F61" s="335">
        <v>79.989999999999995</v>
      </c>
      <c r="G61" s="333" t="s">
        <v>687</v>
      </c>
      <c r="H61" s="337">
        <f t="shared" si="8"/>
        <v>0.6</v>
      </c>
      <c r="I61" s="329"/>
      <c r="J61" s="338">
        <f t="shared" si="6"/>
        <v>0.42857142857142849</v>
      </c>
      <c r="K61" s="331">
        <f t="shared" si="0"/>
        <v>31.995999999999999</v>
      </c>
      <c r="L61" s="331">
        <f t="shared" si="1"/>
        <v>63.991999999999997</v>
      </c>
      <c r="M61" s="332"/>
    </row>
    <row r="62" spans="1:13" s="298" customFormat="1" ht="30">
      <c r="A62" s="333">
        <v>2</v>
      </c>
      <c r="B62" s="334">
        <v>9780310450825</v>
      </c>
      <c r="C62" s="299" t="s">
        <v>733</v>
      </c>
      <c r="D62" s="295" t="s">
        <v>718</v>
      </c>
      <c r="E62" s="295"/>
      <c r="F62" s="335">
        <v>74.989999999999995</v>
      </c>
      <c r="G62" s="333" t="s">
        <v>687</v>
      </c>
      <c r="H62" s="337">
        <f t="shared" si="8"/>
        <v>0.6</v>
      </c>
      <c r="I62" s="329"/>
      <c r="J62" s="338">
        <f t="shared" si="6"/>
        <v>0.42857142857142849</v>
      </c>
      <c r="K62" s="331">
        <f t="shared" si="0"/>
        <v>29.995999999999999</v>
      </c>
      <c r="L62" s="331">
        <f t="shared" si="1"/>
        <v>59.991999999999997</v>
      </c>
      <c r="M62" s="332"/>
    </row>
    <row r="63" spans="1:13" s="298" customFormat="1" ht="30">
      <c r="A63" s="333">
        <v>2</v>
      </c>
      <c r="B63" s="340">
        <v>9780310450863</v>
      </c>
      <c r="C63" s="299" t="s">
        <v>734</v>
      </c>
      <c r="D63" s="295" t="s">
        <v>718</v>
      </c>
      <c r="E63" s="346"/>
      <c r="F63" s="335">
        <v>74.989999999999995</v>
      </c>
      <c r="G63" s="333" t="s">
        <v>687</v>
      </c>
      <c r="H63" s="337">
        <f t="shared" si="8"/>
        <v>0.6</v>
      </c>
      <c r="I63" s="329"/>
      <c r="J63" s="338">
        <f t="shared" si="6"/>
        <v>0.42857142857142849</v>
      </c>
      <c r="K63" s="331">
        <f t="shared" si="0"/>
        <v>29.995999999999999</v>
      </c>
      <c r="L63" s="331">
        <f t="shared" si="1"/>
        <v>59.991999999999997</v>
      </c>
      <c r="M63" s="332"/>
    </row>
    <row r="64" spans="1:13" s="298" customFormat="1" ht="15">
      <c r="A64" s="333">
        <v>2</v>
      </c>
      <c r="B64" s="340">
        <v>9780310941767</v>
      </c>
      <c r="C64" s="299" t="s">
        <v>735</v>
      </c>
      <c r="D64" s="295" t="s">
        <v>718</v>
      </c>
      <c r="E64" s="295"/>
      <c r="F64" s="335">
        <v>39.99</v>
      </c>
      <c r="G64" s="333" t="s">
        <v>687</v>
      </c>
      <c r="H64" s="337">
        <f t="shared" si="8"/>
        <v>0.6</v>
      </c>
      <c r="I64" s="329"/>
      <c r="J64" s="338">
        <f t="shared" si="6"/>
        <v>0.42857142857142849</v>
      </c>
      <c r="K64" s="331">
        <f t="shared" si="0"/>
        <v>15.996000000000002</v>
      </c>
      <c r="L64" s="331">
        <f t="shared" si="1"/>
        <v>31.992000000000004</v>
      </c>
      <c r="M64" s="332"/>
    </row>
    <row r="65" spans="1:13" s="298" customFormat="1" ht="30">
      <c r="A65" s="333">
        <v>2</v>
      </c>
      <c r="B65" s="334">
        <v>9780310429470</v>
      </c>
      <c r="C65" s="299" t="s">
        <v>736</v>
      </c>
      <c r="D65" s="295" t="s">
        <v>718</v>
      </c>
      <c r="E65" s="295"/>
      <c r="F65" s="349">
        <v>49.99</v>
      </c>
      <c r="G65" s="336" t="s">
        <v>687</v>
      </c>
      <c r="H65" s="337">
        <f>IF(A65&gt;=2,0.6,IF(A65&lt;=1,0.45))</f>
        <v>0.6</v>
      </c>
      <c r="I65" s="329"/>
      <c r="J65" s="338">
        <f t="shared" si="6"/>
        <v>0.42857142857142849</v>
      </c>
      <c r="K65" s="331">
        <f t="shared" si="0"/>
        <v>19.996000000000002</v>
      </c>
      <c r="L65" s="331">
        <f t="shared" si="1"/>
        <v>39.992000000000004</v>
      </c>
      <c r="M65" s="332"/>
    </row>
    <row r="66" spans="1:13" s="298" customFormat="1" ht="15">
      <c r="A66" s="333">
        <v>2</v>
      </c>
      <c r="B66" s="339">
        <v>9780310080008</v>
      </c>
      <c r="C66" s="299" t="s">
        <v>737</v>
      </c>
      <c r="D66" s="295" t="s">
        <v>718</v>
      </c>
      <c r="E66" s="295"/>
      <c r="F66" s="335">
        <v>54.99</v>
      </c>
      <c r="G66" s="336" t="s">
        <v>687</v>
      </c>
      <c r="H66" s="337">
        <f t="shared" ref="H66:H67" si="9">IF(A66&gt;=2,0.6,IF(A66&lt;=1,0.45))</f>
        <v>0.6</v>
      </c>
      <c r="I66" s="329"/>
      <c r="J66" s="338">
        <f t="shared" si="6"/>
        <v>0.42857142857142849</v>
      </c>
      <c r="K66" s="331">
        <f t="shared" si="0"/>
        <v>21.996000000000002</v>
      </c>
      <c r="L66" s="331">
        <f t="shared" si="1"/>
        <v>43.992000000000004</v>
      </c>
      <c r="M66" s="332"/>
    </row>
    <row r="67" spans="1:13" s="298" customFormat="1" ht="30">
      <c r="A67" s="333">
        <v>2</v>
      </c>
      <c r="B67" s="344">
        <v>9780310461647</v>
      </c>
      <c r="C67" s="299" t="s">
        <v>738</v>
      </c>
      <c r="D67" s="295" t="s">
        <v>718</v>
      </c>
      <c r="E67" s="295"/>
      <c r="F67" s="335">
        <v>59.99</v>
      </c>
      <c r="G67" s="336" t="s">
        <v>687</v>
      </c>
      <c r="H67" s="337">
        <f t="shared" si="9"/>
        <v>0.6</v>
      </c>
      <c r="I67" s="329"/>
      <c r="J67" s="338">
        <f t="shared" si="6"/>
        <v>0.42857142857142849</v>
      </c>
      <c r="K67" s="331">
        <f t="shared" si="0"/>
        <v>23.996000000000002</v>
      </c>
      <c r="L67" s="331">
        <f t="shared" si="1"/>
        <v>47.992000000000004</v>
      </c>
      <c r="M67" s="332"/>
    </row>
    <row r="68" spans="1:13" s="298" customFormat="1" ht="30">
      <c r="A68" s="333">
        <v>4</v>
      </c>
      <c r="B68" s="334">
        <v>9780310454083</v>
      </c>
      <c r="C68" s="299" t="s">
        <v>739</v>
      </c>
      <c r="D68" s="295" t="s">
        <v>718</v>
      </c>
      <c r="E68" s="295"/>
      <c r="F68" s="335">
        <v>32.99</v>
      </c>
      <c r="G68" s="336" t="s">
        <v>687</v>
      </c>
      <c r="H68" s="337">
        <f>IF(A68&gt;=2,0.6,IF(A68&lt;=1,0.45))</f>
        <v>0.6</v>
      </c>
      <c r="I68" s="329"/>
      <c r="J68" s="338">
        <f t="shared" si="6"/>
        <v>0.42857142857142849</v>
      </c>
      <c r="K68" s="331">
        <f t="shared" si="0"/>
        <v>13.196000000000002</v>
      </c>
      <c r="L68" s="331">
        <f t="shared" si="1"/>
        <v>52.784000000000006</v>
      </c>
      <c r="M68" s="332"/>
    </row>
    <row r="69" spans="1:13" s="298" customFormat="1" ht="30">
      <c r="A69" s="333">
        <v>2</v>
      </c>
      <c r="B69" s="340">
        <v>9780310080053</v>
      </c>
      <c r="C69" s="299" t="s">
        <v>740</v>
      </c>
      <c r="D69" s="295" t="s">
        <v>718</v>
      </c>
      <c r="E69" s="295"/>
      <c r="F69" s="335">
        <v>54.99</v>
      </c>
      <c r="G69" s="336" t="s">
        <v>687</v>
      </c>
      <c r="H69" s="337">
        <f>IF(A69&gt;=2,0.6,IF(A69&lt;=1,0.45))</f>
        <v>0.6</v>
      </c>
      <c r="I69" s="329"/>
      <c r="J69" s="338">
        <f>IF(A69&gt;0,(1-(K69/(F69*0.7))),"")</f>
        <v>0.42857142857142849</v>
      </c>
      <c r="K69" s="331">
        <f t="shared" si="0"/>
        <v>21.996000000000002</v>
      </c>
      <c r="L69" s="331">
        <f t="shared" si="1"/>
        <v>43.992000000000004</v>
      </c>
      <c r="M69" s="332"/>
    </row>
    <row r="70" spans="1:13" s="298" customFormat="1" ht="30">
      <c r="A70" s="333">
        <v>2</v>
      </c>
      <c r="B70" s="339">
        <v>9780310461005</v>
      </c>
      <c r="C70" s="299" t="s">
        <v>741</v>
      </c>
      <c r="D70" s="295" t="s">
        <v>718</v>
      </c>
      <c r="E70" s="295"/>
      <c r="F70" s="335">
        <v>69.989999999999995</v>
      </c>
      <c r="G70" s="336" t="s">
        <v>687</v>
      </c>
      <c r="H70" s="337">
        <f t="shared" ref="H70:H73" si="10">IF(A70&gt;=2,0.6,IF(A70&lt;=1,0.45))</f>
        <v>0.6</v>
      </c>
      <c r="I70" s="329"/>
      <c r="J70" s="338">
        <f t="shared" ref="J70:J73" si="11">IF(A70&gt;0,(1-(K70/(F70*0.7))),"")</f>
        <v>0.42857142857142849</v>
      </c>
      <c r="K70" s="331">
        <f t="shared" si="0"/>
        <v>27.995999999999999</v>
      </c>
      <c r="L70" s="331">
        <f t="shared" si="1"/>
        <v>55.991999999999997</v>
      </c>
      <c r="M70" s="332"/>
    </row>
    <row r="71" spans="1:13" s="298" customFormat="1" ht="30">
      <c r="A71" s="333">
        <v>2</v>
      </c>
      <c r="B71" s="339">
        <v>9780310460992</v>
      </c>
      <c r="C71" s="299" t="s">
        <v>742</v>
      </c>
      <c r="D71" s="295" t="s">
        <v>718</v>
      </c>
      <c r="E71" s="295"/>
      <c r="F71" s="335">
        <v>59.99</v>
      </c>
      <c r="G71" s="336" t="s">
        <v>687</v>
      </c>
      <c r="H71" s="337">
        <f t="shared" si="10"/>
        <v>0.6</v>
      </c>
      <c r="I71" s="329"/>
      <c r="J71" s="338">
        <f t="shared" si="11"/>
        <v>0.42857142857142849</v>
      </c>
      <c r="K71" s="331">
        <f t="shared" si="0"/>
        <v>23.996000000000002</v>
      </c>
      <c r="L71" s="331">
        <f t="shared" si="1"/>
        <v>47.992000000000004</v>
      </c>
      <c r="M71" s="332"/>
    </row>
    <row r="72" spans="1:13" s="298" customFormat="1" ht="30">
      <c r="A72" s="333">
        <v>2</v>
      </c>
      <c r="B72" s="339">
        <v>9780310449188</v>
      </c>
      <c r="C72" s="299" t="s">
        <v>743</v>
      </c>
      <c r="D72" s="295" t="s">
        <v>718</v>
      </c>
      <c r="E72" s="295"/>
      <c r="F72" s="335">
        <v>94.99</v>
      </c>
      <c r="G72" s="336" t="s">
        <v>687</v>
      </c>
      <c r="H72" s="337">
        <f t="shared" si="10"/>
        <v>0.6</v>
      </c>
      <c r="I72" s="329"/>
      <c r="J72" s="338">
        <f t="shared" si="11"/>
        <v>0.42857142857142849</v>
      </c>
      <c r="K72" s="331">
        <f t="shared" si="0"/>
        <v>37.996000000000002</v>
      </c>
      <c r="L72" s="331">
        <f t="shared" si="1"/>
        <v>75.992000000000004</v>
      </c>
      <c r="M72" s="332"/>
    </row>
    <row r="73" spans="1:13" s="298" customFormat="1" ht="30">
      <c r="A73" s="333">
        <v>2</v>
      </c>
      <c r="B73" s="339">
        <v>9780310448990</v>
      </c>
      <c r="C73" s="299" t="s">
        <v>744</v>
      </c>
      <c r="D73" s="295" t="s">
        <v>718</v>
      </c>
      <c r="E73" s="295"/>
      <c r="F73" s="335">
        <v>84.99</v>
      </c>
      <c r="G73" s="336" t="s">
        <v>687</v>
      </c>
      <c r="H73" s="337">
        <f t="shared" si="10"/>
        <v>0.6</v>
      </c>
      <c r="I73" s="329"/>
      <c r="J73" s="338">
        <f t="shared" si="11"/>
        <v>0.42857142857142849</v>
      </c>
      <c r="K73" s="331">
        <f t="shared" si="0"/>
        <v>33.996000000000002</v>
      </c>
      <c r="L73" s="331">
        <f>IF(A73&gt;0,(K73*A73),"")</f>
        <v>67.992000000000004</v>
      </c>
      <c r="M73" s="332"/>
    </row>
    <row r="74" spans="1:13" s="298" customFormat="1" ht="30">
      <c r="A74" s="333">
        <v>4</v>
      </c>
      <c r="B74" s="339">
        <v>9780785239550</v>
      </c>
      <c r="C74" s="299" t="s">
        <v>745</v>
      </c>
      <c r="D74" s="295" t="s">
        <v>678</v>
      </c>
      <c r="E74" s="295"/>
      <c r="F74" s="335">
        <v>79.989999999999995</v>
      </c>
      <c r="G74" s="336" t="s">
        <v>684</v>
      </c>
      <c r="H74" s="337">
        <f>IF(A74&gt;=4,0.64,IF(A74&lt;=3,0.45))</f>
        <v>0.64</v>
      </c>
      <c r="I74" s="329"/>
      <c r="J74" s="338">
        <f>IF(A74&gt;0,(1-(K74/(F74*0.6))),"")</f>
        <v>0.39999999999999991</v>
      </c>
      <c r="K74" s="331">
        <f t="shared" si="0"/>
        <v>28.796399999999998</v>
      </c>
      <c r="L74" s="331">
        <f t="shared" si="1"/>
        <v>115.18559999999999</v>
      </c>
      <c r="M74" s="332"/>
    </row>
    <row r="75" spans="1:13" s="298" customFormat="1" ht="30">
      <c r="A75" s="333">
        <v>2</v>
      </c>
      <c r="B75" s="348">
        <v>9780718075477</v>
      </c>
      <c r="C75" s="299" t="s">
        <v>746</v>
      </c>
      <c r="D75" s="295" t="s">
        <v>718</v>
      </c>
      <c r="E75" s="295"/>
      <c r="F75" s="335">
        <v>54.99</v>
      </c>
      <c r="G75" s="336" t="s">
        <v>687</v>
      </c>
      <c r="H75" s="337">
        <f>IF(A75&gt;=2,0.6,IF(A75&lt;=3,0.45))</f>
        <v>0.6</v>
      </c>
      <c r="I75" s="329"/>
      <c r="J75" s="351">
        <f t="shared" ref="J75:J78" si="12">IF(A75&gt;0,(1-(K75/(F75*0.7))),"")</f>
        <v>0.42857142857142849</v>
      </c>
      <c r="K75" s="331">
        <f t="shared" si="0"/>
        <v>21.996000000000002</v>
      </c>
      <c r="L75" s="331">
        <f t="shared" si="1"/>
        <v>43.992000000000004</v>
      </c>
      <c r="M75" s="332"/>
    </row>
    <row r="76" spans="1:13" s="298" customFormat="1" ht="30">
      <c r="A76" s="333">
        <v>2</v>
      </c>
      <c r="B76" s="352">
        <v>9780785207405</v>
      </c>
      <c r="C76" s="299" t="s">
        <v>747</v>
      </c>
      <c r="D76" s="295" t="s">
        <v>718</v>
      </c>
      <c r="E76" s="295"/>
      <c r="F76" s="335">
        <v>79.989999999999995</v>
      </c>
      <c r="G76" s="336" t="s">
        <v>687</v>
      </c>
      <c r="H76" s="337">
        <f t="shared" ref="H76:H78" si="13">IF(A76&gt;=2,0.6,IF(A76&lt;=3,0.45))</f>
        <v>0.6</v>
      </c>
      <c r="I76" s="329"/>
      <c r="J76" s="351">
        <f t="shared" si="12"/>
        <v>0.42857142857142849</v>
      </c>
      <c r="K76" s="331">
        <f t="shared" ref="K76:K91" si="14">IF(A76&gt;0,(F76*(1-H76)),"")</f>
        <v>31.995999999999999</v>
      </c>
      <c r="L76" s="331">
        <f t="shared" ref="L76:L91" si="15">IF(A76&gt;0,(K76*A76),"")</f>
        <v>63.991999999999997</v>
      </c>
      <c r="M76" s="332"/>
    </row>
    <row r="77" spans="1:13" s="298" customFormat="1" ht="30">
      <c r="A77" s="333">
        <v>2</v>
      </c>
      <c r="B77" s="334">
        <v>9780785208105</v>
      </c>
      <c r="C77" s="299" t="s">
        <v>748</v>
      </c>
      <c r="D77" s="295" t="s">
        <v>718</v>
      </c>
      <c r="E77" s="295"/>
      <c r="F77" s="335">
        <v>79.989999999999995</v>
      </c>
      <c r="G77" s="336" t="s">
        <v>687</v>
      </c>
      <c r="H77" s="337">
        <f t="shared" si="13"/>
        <v>0.6</v>
      </c>
      <c r="I77" s="329"/>
      <c r="J77" s="351">
        <f t="shared" si="12"/>
        <v>0.42857142857142849</v>
      </c>
      <c r="K77" s="331">
        <f t="shared" si="14"/>
        <v>31.995999999999999</v>
      </c>
      <c r="L77" s="353">
        <f t="shared" si="15"/>
        <v>63.991999999999997</v>
      </c>
      <c r="M77" s="332"/>
    </row>
    <row r="78" spans="1:13" s="298" customFormat="1" ht="30">
      <c r="A78" s="333">
        <v>2</v>
      </c>
      <c r="B78" s="339">
        <v>9780785218623</v>
      </c>
      <c r="C78" s="299" t="s">
        <v>749</v>
      </c>
      <c r="D78" s="295" t="s">
        <v>718</v>
      </c>
      <c r="E78" s="295"/>
      <c r="F78" s="335">
        <v>79.989999999999995</v>
      </c>
      <c r="G78" s="336" t="s">
        <v>687</v>
      </c>
      <c r="H78" s="337">
        <f t="shared" si="13"/>
        <v>0.6</v>
      </c>
      <c r="I78" s="329"/>
      <c r="J78" s="351">
        <f t="shared" si="12"/>
        <v>0.42857142857142849</v>
      </c>
      <c r="K78" s="331">
        <f t="shared" si="14"/>
        <v>31.995999999999999</v>
      </c>
      <c r="L78" s="353">
        <f t="shared" si="15"/>
        <v>63.991999999999997</v>
      </c>
      <c r="M78" s="332"/>
    </row>
    <row r="79" spans="1:13" s="298" customFormat="1" ht="20.25" customHeight="1">
      <c r="A79" s="333">
        <v>8</v>
      </c>
      <c r="B79" s="339">
        <v>9781400231430</v>
      </c>
      <c r="C79" s="299" t="s">
        <v>750</v>
      </c>
      <c r="D79" s="295" t="s">
        <v>676</v>
      </c>
      <c r="E79" s="295"/>
      <c r="F79" s="335">
        <v>16.989999999999998</v>
      </c>
      <c r="G79" s="341">
        <v>6.97</v>
      </c>
      <c r="H79" s="337">
        <f>IF(A79&gt;=8,0.75,IF(A79&lt;=3,0.45))</f>
        <v>0.75</v>
      </c>
      <c r="I79" s="329"/>
      <c r="J79" s="330">
        <f>IF(B79&gt;0,(1-(K79/G79)),"")</f>
        <v>0.39060258249641322</v>
      </c>
      <c r="K79" s="331">
        <f t="shared" si="14"/>
        <v>4.2474999999999996</v>
      </c>
      <c r="L79" s="353">
        <f t="shared" si="15"/>
        <v>33.979999999999997</v>
      </c>
      <c r="M79" s="332"/>
    </row>
    <row r="80" spans="1:13" s="298" customFormat="1" ht="30">
      <c r="A80" s="333">
        <v>4</v>
      </c>
      <c r="B80" s="339">
        <v>9780310365129</v>
      </c>
      <c r="C80" s="299" t="s">
        <v>751</v>
      </c>
      <c r="D80" s="295" t="s">
        <v>678</v>
      </c>
      <c r="E80" s="295"/>
      <c r="F80" s="335">
        <v>16.989999999999998</v>
      </c>
      <c r="G80" s="336" t="s">
        <v>684</v>
      </c>
      <c r="H80" s="337">
        <f>IF(A80&gt;=4,0.64,IF(A80&lt;=3,0.45))</f>
        <v>0.64</v>
      </c>
      <c r="I80" s="329"/>
      <c r="J80" s="338">
        <f>IF(A80&gt;0,(1-(K80/(F80*0.6))),"")</f>
        <v>0.4</v>
      </c>
      <c r="K80" s="331">
        <f t="shared" si="14"/>
        <v>6.1163999999999996</v>
      </c>
      <c r="L80" s="331">
        <f t="shared" si="15"/>
        <v>24.465599999999998</v>
      </c>
      <c r="M80" s="332"/>
    </row>
    <row r="81" spans="1:13" s="298" customFormat="1" ht="15">
      <c r="A81" s="333">
        <v>6</v>
      </c>
      <c r="B81" s="334">
        <v>9780785234692</v>
      </c>
      <c r="C81" s="299" t="s">
        <v>752</v>
      </c>
      <c r="D81" s="295" t="s">
        <v>683</v>
      </c>
      <c r="E81" s="295"/>
      <c r="F81" s="335">
        <v>17.989999999999998</v>
      </c>
      <c r="G81" s="341">
        <v>7.97</v>
      </c>
      <c r="H81" s="337">
        <f>IF(A81&gt;=6,0.74,IF(A81&lt;=3,0.45))</f>
        <v>0.74</v>
      </c>
      <c r="I81" s="329"/>
      <c r="J81" s="330">
        <f>IF(B81&gt;0,(1-(K81/G81)),"")</f>
        <v>0.41312421580928482</v>
      </c>
      <c r="K81" s="331">
        <f t="shared" si="14"/>
        <v>4.6773999999999996</v>
      </c>
      <c r="L81" s="331">
        <f t="shared" si="15"/>
        <v>28.064399999999999</v>
      </c>
      <c r="M81" s="332"/>
    </row>
    <row r="82" spans="1:13" s="298" customFormat="1" ht="15">
      <c r="A82" s="333">
        <v>8</v>
      </c>
      <c r="B82" s="334">
        <v>9780785248316</v>
      </c>
      <c r="C82" s="299" t="s">
        <v>753</v>
      </c>
      <c r="D82" s="295" t="s">
        <v>676</v>
      </c>
      <c r="E82" s="295"/>
      <c r="F82" s="335">
        <v>18.989999999999998</v>
      </c>
      <c r="G82" s="336" t="s">
        <v>684</v>
      </c>
      <c r="H82" s="337">
        <f t="shared" ref="H82" si="16">IF(A82&gt;=4,0.64,IF(A82&lt;=3,0.45))</f>
        <v>0.64</v>
      </c>
      <c r="I82" s="329"/>
      <c r="J82" s="338">
        <f t="shared" ref="J82:J87" si="17">IF(A82&gt;0,(1-(K82/(F82*0.6))),"")</f>
        <v>0.4</v>
      </c>
      <c r="K82" s="331">
        <f t="shared" si="14"/>
        <v>6.8363999999999994</v>
      </c>
      <c r="L82" s="331">
        <f t="shared" si="15"/>
        <v>54.691199999999995</v>
      </c>
      <c r="M82" s="332"/>
    </row>
    <row r="83" spans="1:13" s="298" customFormat="1" ht="15">
      <c r="A83" s="333">
        <v>4</v>
      </c>
      <c r="B83" s="334">
        <v>9781400235452</v>
      </c>
      <c r="C83" s="299" t="s">
        <v>754</v>
      </c>
      <c r="D83" s="295" t="s">
        <v>678</v>
      </c>
      <c r="E83" s="295"/>
      <c r="F83" s="335">
        <v>26.99</v>
      </c>
      <c r="G83" s="336" t="s">
        <v>679</v>
      </c>
      <c r="H83" s="337">
        <f>IF(A83&gt;=4,0.58,IF(A83&lt;=3,0.45))</f>
        <v>0.57999999999999996</v>
      </c>
      <c r="I83" s="329"/>
      <c r="J83" s="338">
        <f>IF(A83&gt;0,(1-(K83/(F83*0.75))),"")</f>
        <v>0.43999999999999995</v>
      </c>
      <c r="K83" s="331">
        <f t="shared" si="14"/>
        <v>11.335800000000001</v>
      </c>
      <c r="L83" s="331">
        <f t="shared" si="15"/>
        <v>45.343200000000003</v>
      </c>
      <c r="M83" s="332"/>
    </row>
    <row r="84" spans="1:13" s="298" customFormat="1" ht="15">
      <c r="A84" s="333">
        <v>8</v>
      </c>
      <c r="B84" s="334">
        <v>9780310354864</v>
      </c>
      <c r="C84" s="299" t="s">
        <v>755</v>
      </c>
      <c r="D84" s="295" t="s">
        <v>676</v>
      </c>
      <c r="E84" s="295"/>
      <c r="F84" s="335">
        <v>18.989999999999998</v>
      </c>
      <c r="G84" s="341">
        <v>6.97</v>
      </c>
      <c r="H84" s="337">
        <f>IF(A84&gt;=8,0.79,IF(A84&lt;=3,0.45))</f>
        <v>0.79</v>
      </c>
      <c r="I84" s="329"/>
      <c r="J84" s="330">
        <f>IF(B84&gt;0,(1-(K84/G84)),"")</f>
        <v>0.42784791965566726</v>
      </c>
      <c r="K84" s="331">
        <f t="shared" si="14"/>
        <v>3.9878999999999989</v>
      </c>
      <c r="L84" s="331">
        <f t="shared" si="15"/>
        <v>31.903199999999991</v>
      </c>
      <c r="M84" s="332"/>
    </row>
    <row r="85" spans="1:13" s="298" customFormat="1" ht="15">
      <c r="A85" s="333">
        <v>4</v>
      </c>
      <c r="B85" s="334">
        <v>9781400317080</v>
      </c>
      <c r="C85" s="299" t="s">
        <v>756</v>
      </c>
      <c r="D85" s="295" t="s">
        <v>678</v>
      </c>
      <c r="E85" s="295"/>
      <c r="F85" s="335">
        <v>9.99</v>
      </c>
      <c r="G85" s="336" t="s">
        <v>687</v>
      </c>
      <c r="H85" s="337">
        <f>IF(A85&gt;=4,0.6,IF(A85&lt;=3,0.45))</f>
        <v>0.6</v>
      </c>
      <c r="I85" s="329"/>
      <c r="J85" s="338">
        <f>IF(A85&gt;0,(1-(K85/(F85*0.7))),"")</f>
        <v>0.42857142857142849</v>
      </c>
      <c r="K85" s="331">
        <f t="shared" si="14"/>
        <v>3.9960000000000004</v>
      </c>
      <c r="L85" s="331">
        <f t="shared" si="15"/>
        <v>15.984000000000002</v>
      </c>
      <c r="M85" s="332"/>
    </row>
    <row r="86" spans="1:13" s="298" customFormat="1" ht="15">
      <c r="A86" s="333">
        <v>6</v>
      </c>
      <c r="B86" s="334">
        <v>9780785252931</v>
      </c>
      <c r="C86" s="299" t="s">
        <v>757</v>
      </c>
      <c r="D86" s="295" t="s">
        <v>683</v>
      </c>
      <c r="E86" s="295"/>
      <c r="F86" s="335">
        <v>16.989999999999998</v>
      </c>
      <c r="G86" s="341">
        <v>7.97</v>
      </c>
      <c r="H86" s="337">
        <f>IF(A86&gt;=6,0.72,IF(A86&lt;=3,0.45))</f>
        <v>0.72</v>
      </c>
      <c r="I86" s="329"/>
      <c r="J86" s="330">
        <f>IF(B86&gt;0,(1-(K86/G86)),"")</f>
        <v>0.40311166875784188</v>
      </c>
      <c r="K86" s="331">
        <f t="shared" si="14"/>
        <v>4.7572000000000001</v>
      </c>
      <c r="L86" s="331">
        <f t="shared" si="15"/>
        <v>28.543199999999999</v>
      </c>
      <c r="M86" s="332"/>
    </row>
    <row r="87" spans="1:13" s="298" customFormat="1" ht="15">
      <c r="A87" s="333">
        <v>8</v>
      </c>
      <c r="B87" s="334">
        <v>9780785224204</v>
      </c>
      <c r="C87" s="299" t="s">
        <v>758</v>
      </c>
      <c r="D87" s="295" t="s">
        <v>676</v>
      </c>
      <c r="E87" s="295" t="s">
        <v>759</v>
      </c>
      <c r="F87" s="335">
        <v>19.989999999999998</v>
      </c>
      <c r="G87" s="336" t="s">
        <v>684</v>
      </c>
      <c r="H87" s="337">
        <f>IF(A87&gt;=8,0.64,IF(A87&lt;=3,0.45))</f>
        <v>0.64</v>
      </c>
      <c r="I87" s="329"/>
      <c r="J87" s="338">
        <f t="shared" si="17"/>
        <v>0.4</v>
      </c>
      <c r="K87" s="331">
        <f t="shared" si="14"/>
        <v>7.1963999999999988</v>
      </c>
      <c r="L87" s="331">
        <f t="shared" si="15"/>
        <v>57.57119999999999</v>
      </c>
      <c r="M87" s="332"/>
    </row>
    <row r="88" spans="1:13" s="298" customFormat="1">
      <c r="A88" s="333">
        <v>4</v>
      </c>
      <c r="B88" s="334">
        <v>9781401603793</v>
      </c>
      <c r="C88" s="354" t="s">
        <v>760</v>
      </c>
      <c r="D88" s="333" t="s">
        <v>678</v>
      </c>
      <c r="E88" s="333"/>
      <c r="F88" s="349">
        <v>17.989999999999998</v>
      </c>
      <c r="G88" s="336" t="s">
        <v>679</v>
      </c>
      <c r="H88" s="337">
        <f>IF(A88&gt;=4,0.58,IF(A88&lt;=3,0.45))</f>
        <v>0.57999999999999996</v>
      </c>
      <c r="I88" s="329"/>
      <c r="J88" s="338">
        <f>IF(A88&gt;0,(1-(K88/(F88*0.75))),"")</f>
        <v>0.44000000000000006</v>
      </c>
      <c r="K88" s="331">
        <f t="shared" si="14"/>
        <v>7.5557999999999996</v>
      </c>
      <c r="L88" s="331">
        <f t="shared" si="15"/>
        <v>30.223199999999999</v>
      </c>
      <c r="M88" s="332"/>
    </row>
    <row r="89" spans="1:13" s="298" customFormat="1" ht="15">
      <c r="A89" s="333">
        <v>4</v>
      </c>
      <c r="B89" s="334">
        <v>9781400231782</v>
      </c>
      <c r="C89" s="299" t="s">
        <v>761</v>
      </c>
      <c r="D89" s="295" t="s">
        <v>676</v>
      </c>
      <c r="E89" s="295"/>
      <c r="F89" s="335">
        <v>24.99</v>
      </c>
      <c r="G89" s="336" t="s">
        <v>687</v>
      </c>
      <c r="H89" s="337">
        <f>IF(A89&gt;=4,0.6,IF(A89&lt;=3,0.45))</f>
        <v>0.6</v>
      </c>
      <c r="I89" s="329"/>
      <c r="J89" s="338">
        <f>IF(A89&gt;0,(1-(K89/(F89*0.7))),"")</f>
        <v>0.42857142857142849</v>
      </c>
      <c r="K89" s="331">
        <f t="shared" si="14"/>
        <v>9.9960000000000004</v>
      </c>
      <c r="L89" s="331">
        <f t="shared" si="15"/>
        <v>39.984000000000002</v>
      </c>
      <c r="M89" s="332"/>
    </row>
    <row r="90" spans="1:13" s="298" customFormat="1" ht="15">
      <c r="A90" s="333">
        <v>4</v>
      </c>
      <c r="B90" s="334">
        <v>9780310346203</v>
      </c>
      <c r="C90" s="299" t="s">
        <v>762</v>
      </c>
      <c r="D90" s="295" t="s">
        <v>678</v>
      </c>
      <c r="E90" s="295"/>
      <c r="F90" s="335">
        <v>22.99</v>
      </c>
      <c r="G90" s="336" t="s">
        <v>687</v>
      </c>
      <c r="H90" s="337">
        <f>IF(A90&gt;=4,0.58,IF(A90&lt;=3,0.45))</f>
        <v>0.57999999999999996</v>
      </c>
      <c r="I90" s="329"/>
      <c r="J90" s="338">
        <f>IF(A90&gt;0,(1-(K90/(F90*0.7))),"")</f>
        <v>0.3999999999999998</v>
      </c>
      <c r="K90" s="331">
        <f t="shared" si="14"/>
        <v>9.655800000000001</v>
      </c>
      <c r="L90" s="331">
        <f t="shared" si="15"/>
        <v>38.623200000000004</v>
      </c>
      <c r="M90" s="332"/>
    </row>
    <row r="91" spans="1:13" s="298" customFormat="1" ht="15">
      <c r="A91" s="333">
        <v>4</v>
      </c>
      <c r="B91" s="334">
        <v>9780063046597</v>
      </c>
      <c r="C91" s="299" t="s">
        <v>763</v>
      </c>
      <c r="D91" s="295" t="s">
        <v>678</v>
      </c>
      <c r="E91" s="295"/>
      <c r="F91" s="335">
        <v>25.99</v>
      </c>
      <c r="G91" s="336" t="s">
        <v>764</v>
      </c>
      <c r="H91" s="337">
        <f>IF(A91&gt;=4,0.55,IF(A91&lt;=3,0.45))</f>
        <v>0.55000000000000004</v>
      </c>
      <c r="I91" s="329"/>
      <c r="J91" s="338">
        <f>IF(A91&gt;0,(1-(K91/(F91*0.8))),"")</f>
        <v>0.43750000000000022</v>
      </c>
      <c r="K91" s="331">
        <f t="shared" si="14"/>
        <v>11.695499999999997</v>
      </c>
      <c r="L91" s="331">
        <f t="shared" si="15"/>
        <v>46.781999999999989</v>
      </c>
      <c r="M91" s="332"/>
    </row>
    <row r="92" spans="1:13" s="298" customFormat="1">
      <c r="A92" s="333"/>
      <c r="B92" s="355"/>
      <c r="C92" s="356" t="s">
        <v>765</v>
      </c>
      <c r="D92" s="333"/>
      <c r="E92" s="333"/>
      <c r="F92" s="355"/>
      <c r="G92" s="333"/>
      <c r="H92" s="357"/>
      <c r="J92" s="358"/>
      <c r="K92" s="359"/>
      <c r="L92" s="359"/>
    </row>
    <row r="93" spans="1:13" s="298" customFormat="1" ht="15">
      <c r="A93" s="333">
        <f>ROUNDUP(SUMIF($G$11:$G$92,G93,$A$11:$A$92)/14,0)</f>
        <v>2</v>
      </c>
      <c r="B93" s="360" t="s">
        <v>766</v>
      </c>
      <c r="C93" s="355" t="s">
        <v>767</v>
      </c>
      <c r="D93" s="333"/>
      <c r="E93" s="333"/>
      <c r="F93" s="361">
        <v>0</v>
      </c>
      <c r="G93" s="362" t="s">
        <v>768</v>
      </c>
      <c r="H93" s="357"/>
      <c r="J93" s="363"/>
      <c r="K93" s="297"/>
      <c r="L93" s="297"/>
      <c r="M93" s="332"/>
    </row>
    <row r="94" spans="1:13" s="298" customFormat="1" ht="15">
      <c r="A94" s="333">
        <f>ROUNDUP(SUMIF($G$11:$G$92,G94,$A$11:$A$92)/14,0)</f>
        <v>9</v>
      </c>
      <c r="B94" s="360" t="s">
        <v>769</v>
      </c>
      <c r="C94" s="355" t="s">
        <v>770</v>
      </c>
      <c r="D94" s="333"/>
      <c r="E94" s="333"/>
      <c r="F94" s="361">
        <v>0</v>
      </c>
      <c r="G94" s="362" t="s">
        <v>687</v>
      </c>
      <c r="H94" s="357"/>
      <c r="J94" s="363"/>
      <c r="K94" s="297"/>
      <c r="L94" s="297"/>
      <c r="M94" s="332"/>
    </row>
    <row r="95" spans="1:13" s="298" customFormat="1" ht="15">
      <c r="A95" s="333">
        <f>ROUNDUP(SUMIF($G$11:$G$92,G95,$A$11:$A$92)/14,0)</f>
        <v>9</v>
      </c>
      <c r="B95" s="360" t="s">
        <v>771</v>
      </c>
      <c r="C95" s="355" t="s">
        <v>772</v>
      </c>
      <c r="D95" s="333"/>
      <c r="E95" s="333"/>
      <c r="F95" s="361">
        <v>0</v>
      </c>
      <c r="G95" s="362" t="s">
        <v>684</v>
      </c>
      <c r="H95" s="357"/>
      <c r="J95" s="363"/>
      <c r="K95" s="297"/>
      <c r="L95" s="297"/>
      <c r="M95" s="332"/>
    </row>
    <row r="96" spans="1:13" s="298" customFormat="1" ht="15">
      <c r="A96" s="333">
        <f>ROUNDUP(SUMIF($G$11:$G$92,G96,$A$11:$A$92)/14,0)</f>
        <v>2</v>
      </c>
      <c r="B96" s="360" t="s">
        <v>773</v>
      </c>
      <c r="C96" s="355" t="s">
        <v>774</v>
      </c>
      <c r="D96" s="333"/>
      <c r="E96" s="333"/>
      <c r="F96" s="361">
        <v>0</v>
      </c>
      <c r="G96" s="362" t="s">
        <v>681</v>
      </c>
      <c r="H96" s="357"/>
      <c r="J96" s="363"/>
      <c r="K96" s="297"/>
      <c r="L96" s="297"/>
    </row>
    <row r="97" spans="1:12" s="254" customFormat="1" ht="20.25" customHeight="1">
      <c r="A97" s="290"/>
      <c r="B97" s="293" t="s">
        <v>775</v>
      </c>
      <c r="C97" s="291">
        <f>SUM(A11:A92)</f>
        <v>334</v>
      </c>
      <c r="D97" s="290"/>
      <c r="E97" s="290"/>
      <c r="G97" s="290"/>
      <c r="H97" s="301"/>
      <c r="J97" s="302" t="s">
        <v>776</v>
      </c>
      <c r="K97" s="292"/>
      <c r="L97" s="292"/>
    </row>
    <row r="98" spans="1:12" s="254" customFormat="1" ht="20.25" customHeight="1">
      <c r="A98" s="290"/>
      <c r="B98" s="293" t="s">
        <v>777</v>
      </c>
      <c r="C98" s="294">
        <f>SUM(L11:L92)</f>
        <v>3559.1108000000031</v>
      </c>
      <c r="D98" s="290"/>
      <c r="E98" s="290"/>
      <c r="G98" s="290"/>
      <c r="H98" s="301"/>
      <c r="J98" s="302" t="e">
        <f>AVERAGE(J92:J92)</f>
        <v>#DIV/0!</v>
      </c>
      <c r="K98" s="292"/>
      <c r="L98" s="292"/>
    </row>
  </sheetData>
  <mergeCells count="7">
    <mergeCell ref="A9:H9"/>
    <mergeCell ref="F3:G3"/>
    <mergeCell ref="F4:G4"/>
    <mergeCell ref="F5:G5"/>
    <mergeCell ref="F6:G6"/>
    <mergeCell ref="F7:G7"/>
    <mergeCell ref="F8:G8"/>
  </mergeCells>
  <conditionalFormatting sqref="B97:B1048576 B92:B95 B1:B12 B14:B15 B17:B28 B73 B38:B39 B30:B36">
    <cfRule type="duplicateValues" dxfId="129" priority="45"/>
  </conditionalFormatting>
  <conditionalFormatting sqref="B69">
    <cfRule type="duplicateValues" dxfId="128" priority="44"/>
  </conditionalFormatting>
  <conditionalFormatting sqref="B68">
    <cfRule type="duplicateValues" dxfId="127" priority="43"/>
  </conditionalFormatting>
  <conditionalFormatting sqref="B67">
    <cfRule type="duplicateValues" dxfId="126" priority="42"/>
  </conditionalFormatting>
  <conditionalFormatting sqref="B66">
    <cfRule type="duplicateValues" dxfId="125" priority="41"/>
  </conditionalFormatting>
  <conditionalFormatting sqref="B44">
    <cfRule type="duplicateValues" dxfId="124" priority="40"/>
  </conditionalFormatting>
  <conditionalFormatting sqref="B43">
    <cfRule type="duplicateValues" dxfId="123" priority="39"/>
  </conditionalFormatting>
  <conditionalFormatting sqref="B42">
    <cfRule type="duplicateValues" dxfId="122" priority="38"/>
  </conditionalFormatting>
  <conditionalFormatting sqref="B41">
    <cfRule type="duplicateValues" dxfId="121" priority="37"/>
  </conditionalFormatting>
  <conditionalFormatting sqref="B13">
    <cfRule type="duplicateValues" dxfId="120" priority="35"/>
    <cfRule type="duplicateValues" dxfId="119" priority="36"/>
  </conditionalFormatting>
  <conditionalFormatting sqref="B65">
    <cfRule type="duplicateValues" dxfId="118" priority="34"/>
  </conditionalFormatting>
  <conditionalFormatting sqref="B64">
    <cfRule type="duplicateValues" dxfId="117" priority="33"/>
  </conditionalFormatting>
  <conditionalFormatting sqref="B63">
    <cfRule type="duplicateValues" dxfId="116" priority="32"/>
  </conditionalFormatting>
  <conditionalFormatting sqref="B62">
    <cfRule type="duplicateValues" dxfId="115" priority="31"/>
  </conditionalFormatting>
  <conditionalFormatting sqref="B61">
    <cfRule type="duplicateValues" dxfId="114" priority="30"/>
  </conditionalFormatting>
  <conditionalFormatting sqref="B50">
    <cfRule type="duplicateValues" dxfId="113" priority="29"/>
  </conditionalFormatting>
  <conditionalFormatting sqref="B49">
    <cfRule type="duplicateValues" dxfId="112" priority="28"/>
  </conditionalFormatting>
  <conditionalFormatting sqref="B48">
    <cfRule type="duplicateValues" dxfId="111" priority="27"/>
  </conditionalFormatting>
  <conditionalFormatting sqref="B47">
    <cfRule type="duplicateValues" dxfId="110" priority="26"/>
  </conditionalFormatting>
  <conditionalFormatting sqref="B46">
    <cfRule type="duplicateValues" dxfId="109" priority="25"/>
  </conditionalFormatting>
  <conditionalFormatting sqref="B45">
    <cfRule type="duplicateValues" dxfId="108" priority="24"/>
  </conditionalFormatting>
  <conditionalFormatting sqref="B96">
    <cfRule type="duplicateValues" dxfId="107" priority="23"/>
  </conditionalFormatting>
  <conditionalFormatting sqref="B60">
    <cfRule type="duplicateValues" dxfId="106" priority="22"/>
  </conditionalFormatting>
  <conditionalFormatting sqref="B59">
    <cfRule type="duplicateValues" dxfId="105" priority="21"/>
  </conditionalFormatting>
  <conditionalFormatting sqref="B56">
    <cfRule type="duplicateValues" dxfId="104" priority="20"/>
  </conditionalFormatting>
  <conditionalFormatting sqref="B55">
    <cfRule type="duplicateValues" dxfId="103" priority="19"/>
  </conditionalFormatting>
  <conditionalFormatting sqref="B54">
    <cfRule type="duplicateValues" dxfId="102" priority="18"/>
  </conditionalFormatting>
  <conditionalFormatting sqref="B53">
    <cfRule type="duplicateValues" dxfId="101" priority="17"/>
  </conditionalFormatting>
  <conditionalFormatting sqref="B52">
    <cfRule type="duplicateValues" dxfId="100" priority="16"/>
  </conditionalFormatting>
  <conditionalFormatting sqref="B51">
    <cfRule type="duplicateValues" dxfId="99" priority="15"/>
  </conditionalFormatting>
  <conditionalFormatting sqref="B89:B1048576 B41:B56 B1:B15 B17:B28 B38:B39 B30:B36 B59:B81">
    <cfRule type="duplicateValues" dxfId="98" priority="14"/>
  </conditionalFormatting>
  <conditionalFormatting sqref="B16">
    <cfRule type="duplicateValues" dxfId="97" priority="13"/>
  </conditionalFormatting>
  <conditionalFormatting sqref="B16">
    <cfRule type="duplicateValues" dxfId="96" priority="12"/>
  </conditionalFormatting>
  <conditionalFormatting sqref="B40">
    <cfRule type="duplicateValues" dxfId="95" priority="11"/>
  </conditionalFormatting>
  <conditionalFormatting sqref="B40">
    <cfRule type="duplicateValues" dxfId="94" priority="10"/>
  </conditionalFormatting>
  <conditionalFormatting sqref="B37">
    <cfRule type="duplicateValues" dxfId="93" priority="9"/>
  </conditionalFormatting>
  <conditionalFormatting sqref="B37">
    <cfRule type="duplicateValues" dxfId="92" priority="8"/>
  </conditionalFormatting>
  <conditionalFormatting sqref="B29">
    <cfRule type="duplicateValues" dxfId="91" priority="7"/>
  </conditionalFormatting>
  <conditionalFormatting sqref="B29">
    <cfRule type="duplicateValues" dxfId="90" priority="6"/>
  </conditionalFormatting>
  <conditionalFormatting sqref="B58">
    <cfRule type="duplicateValues" dxfId="89" priority="5"/>
  </conditionalFormatting>
  <conditionalFormatting sqref="B57">
    <cfRule type="duplicateValues" dxfId="88" priority="4"/>
  </conditionalFormatting>
  <conditionalFormatting sqref="B57:B58">
    <cfRule type="duplicateValues" dxfId="87" priority="3"/>
  </conditionalFormatting>
  <conditionalFormatting sqref="B82:B88">
    <cfRule type="duplicateValues" dxfId="86" priority="1"/>
  </conditionalFormatting>
  <conditionalFormatting sqref="B82:B88">
    <cfRule type="duplicateValues" dxfId="85" priority="2"/>
  </conditionalFormatting>
  <conditionalFormatting sqref="B70:B72 B74:B81 B89:B91">
    <cfRule type="duplicateValues" dxfId="84" priority="63"/>
  </conditionalFormatting>
  <pageMargins left="0.7" right="0.7" top="0.25" bottom="0.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B63F-79BC-4F5F-A433-99564739675B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52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53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54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55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 t="s">
        <v>73</v>
      </c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 t="s">
        <v>103</v>
      </c>
      <c r="C11" s="13"/>
      <c r="D11" s="69" t="s">
        <v>104</v>
      </c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74" t="s">
        <v>122</v>
      </c>
      <c r="B12" s="66" t="s">
        <v>102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100</v>
      </c>
      <c r="C13" s="13"/>
      <c r="D13" s="69"/>
      <c r="E13" s="13"/>
      <c r="F13" s="13"/>
      <c r="G13" s="60"/>
      <c r="H13" s="114"/>
      <c r="I13" s="118"/>
      <c r="J13" s="11"/>
      <c r="K13" s="46"/>
    </row>
    <row r="14" spans="1:14">
      <c r="A14" s="74" t="s">
        <v>82</v>
      </c>
      <c r="B14" s="66" t="s">
        <v>101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75" t="s">
        <v>92</v>
      </c>
      <c r="B15" s="67" t="s">
        <v>89</v>
      </c>
      <c r="C15" s="61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6.25" customHeight="1">
      <c r="A17" s="408" t="s">
        <v>387</v>
      </c>
      <c r="B17" s="405" t="s">
        <v>388</v>
      </c>
      <c r="C17" s="405" t="s">
        <v>389</v>
      </c>
      <c r="D17" s="406">
        <v>45034</v>
      </c>
      <c r="E17" s="407">
        <v>32.99</v>
      </c>
      <c r="F17" s="470">
        <v>29.97</v>
      </c>
      <c r="G17" s="30">
        <v>0.47</v>
      </c>
      <c r="H17" s="31"/>
      <c r="I17" s="409">
        <f>H17*E17*(1-G17)</f>
        <v>0</v>
      </c>
      <c r="K17" s="411"/>
      <c r="L17" s="412"/>
    </row>
    <row r="18" spans="1:17" s="410" customFormat="1" ht="12.75" hidden="1">
      <c r="A18" s="79"/>
      <c r="B18" s="80"/>
      <c r="C18" s="80"/>
      <c r="D18" s="79"/>
      <c r="E18" s="81"/>
      <c r="F18" s="82"/>
      <c r="G18" s="30"/>
      <c r="H18" s="31"/>
      <c r="I18" s="409">
        <f t="shared" ref="I18:I81" si="0">H18*E18*(1-G18)</f>
        <v>0</v>
      </c>
      <c r="K18" s="411"/>
    </row>
    <row r="19" spans="1:17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  <c r="K19" s="411"/>
    </row>
    <row r="20" spans="1:17" s="410" customFormat="1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 customHeight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471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41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41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41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41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41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7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7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7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7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7"/>
    </row>
    <row r="34" spans="1:11" s="12" customFormat="1" ht="12.75" hidden="1" customHeight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7"/>
    </row>
    <row r="35" spans="1:11" s="12" customFormat="1" ht="12.75" hidden="1" customHeight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7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83" priority="3">
      <formula>LEN(TRIM(A17))&gt;0</formula>
    </cfRule>
  </conditionalFormatting>
  <conditionalFormatting sqref="A17:A1048576">
    <cfRule type="duplicateValues" dxfId="82" priority="14"/>
  </conditionalFormatting>
  <conditionalFormatting sqref="D3">
    <cfRule type="duplicateValues" dxfId="81" priority="1"/>
  </conditionalFormatting>
  <hyperlinks>
    <hyperlink ref="A7" r:id="rId1" xr:uid="{13C83033-316A-49F7-8897-D58123653230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A734-3608-4AAE-99DA-801216B28F5E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56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55" t="s">
        <v>57</v>
      </c>
      <c r="B4" s="55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55" t="s">
        <v>58</v>
      </c>
      <c r="B5" s="556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55" t="s">
        <v>59</v>
      </c>
      <c r="B6" s="55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57" t="s">
        <v>74</v>
      </c>
      <c r="B7" s="55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29" t="s">
        <v>181</v>
      </c>
      <c r="B8" s="53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 t="s">
        <v>109</v>
      </c>
      <c r="C11" s="13"/>
      <c r="D11" s="69" t="s">
        <v>104</v>
      </c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74" t="s">
        <v>122</v>
      </c>
      <c r="B12" s="66" t="s">
        <v>124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105</v>
      </c>
      <c r="C13" s="13"/>
      <c r="D13" s="69"/>
      <c r="E13" s="13"/>
      <c r="F13" s="13"/>
      <c r="G13" s="60"/>
      <c r="H13" s="114"/>
      <c r="I13" s="118"/>
      <c r="J13" s="11"/>
      <c r="K13" s="46"/>
    </row>
    <row r="14" spans="1:14">
      <c r="A14" s="74" t="s">
        <v>82</v>
      </c>
      <c r="B14" s="66" t="s">
        <v>106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75" t="s">
        <v>92</v>
      </c>
      <c r="B15" s="67" t="s">
        <v>107</v>
      </c>
      <c r="C15" s="61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7" customHeight="1">
      <c r="A17" s="408" t="s">
        <v>390</v>
      </c>
      <c r="B17" s="405" t="s">
        <v>391</v>
      </c>
      <c r="C17" s="405" t="s">
        <v>392</v>
      </c>
      <c r="D17" s="406">
        <v>45055</v>
      </c>
      <c r="E17" s="407">
        <v>18</v>
      </c>
      <c r="F17" s="82"/>
      <c r="G17" s="30">
        <v>0.46</v>
      </c>
      <c r="H17" s="31"/>
      <c r="I17" s="409">
        <f>H17*E17*(1-G17)</f>
        <v>0</v>
      </c>
      <c r="K17" s="411"/>
      <c r="L17" s="412"/>
    </row>
    <row r="18" spans="1:17" s="410" customFormat="1" ht="27" customHeight="1">
      <c r="A18" s="408" t="s">
        <v>393</v>
      </c>
      <c r="B18" s="405" t="s">
        <v>394</v>
      </c>
      <c r="C18" s="405" t="s">
        <v>395</v>
      </c>
      <c r="D18" s="406">
        <v>45034</v>
      </c>
      <c r="E18" s="407">
        <v>20</v>
      </c>
      <c r="F18" s="407">
        <v>17.97</v>
      </c>
      <c r="G18" s="30">
        <v>0.46</v>
      </c>
      <c r="H18" s="31"/>
      <c r="I18" s="409">
        <f t="shared" ref="I18:I81" si="0">H18*E18*(1-G18)</f>
        <v>0</v>
      </c>
      <c r="K18" s="411"/>
    </row>
    <row r="19" spans="1:17" s="410" customFormat="1" ht="27" customHeight="1">
      <c r="A19" s="408" t="s">
        <v>396</v>
      </c>
      <c r="B19" s="405" t="s">
        <v>397</v>
      </c>
      <c r="C19" s="405" t="s">
        <v>398</v>
      </c>
      <c r="D19" s="406">
        <v>44999</v>
      </c>
      <c r="E19" s="407">
        <v>24</v>
      </c>
      <c r="F19" s="407">
        <v>21.97</v>
      </c>
      <c r="G19" s="30">
        <v>0.46</v>
      </c>
      <c r="H19" s="31"/>
      <c r="I19" s="409">
        <f t="shared" si="0"/>
        <v>0</v>
      </c>
      <c r="K19" s="411"/>
    </row>
    <row r="20" spans="1:17" s="410" customFormat="1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553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55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55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55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55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55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54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54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54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54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54"/>
    </row>
    <row r="34" spans="1:11" s="12" customFormat="1" ht="12.75" hidden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54"/>
    </row>
    <row r="35" spans="1:11" s="12" customFormat="1" ht="12.75" hidden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54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9">
    <mergeCell ref="K1:K7"/>
    <mergeCell ref="A8:B8"/>
    <mergeCell ref="K23:K35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80" priority="4">
      <formula>LEN(TRIM(A17))&gt;0</formula>
    </cfRule>
  </conditionalFormatting>
  <conditionalFormatting sqref="A17:A1048576">
    <cfRule type="duplicateValues" dxfId="79" priority="14"/>
  </conditionalFormatting>
  <conditionalFormatting sqref="A1:A7 A9:A1048576">
    <cfRule type="duplicateValues" dxfId="78" priority="2"/>
  </conditionalFormatting>
  <conditionalFormatting sqref="A8">
    <cfRule type="duplicateValues" dxfId="77" priority="1"/>
  </conditionalFormatting>
  <hyperlinks>
    <hyperlink ref="A7" r:id="rId1" xr:uid="{09FD5589-CD9C-47F2-9188-EADFB193CB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1F0C-5C55-4ABB-9539-FC855C99F4CC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60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61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62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76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 t="s">
        <v>75</v>
      </c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85" t="s">
        <v>125</v>
      </c>
      <c r="B11" s="86" t="s">
        <v>16</v>
      </c>
      <c r="D11" s="69" t="s">
        <v>104</v>
      </c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85" t="s">
        <v>126</v>
      </c>
      <c r="B12" s="87" t="s">
        <v>17</v>
      </c>
      <c r="D12" s="69"/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85" t="s">
        <v>127</v>
      </c>
      <c r="B13" s="554" t="s">
        <v>18</v>
      </c>
      <c r="C13" s="558"/>
      <c r="D13" s="69"/>
      <c r="E13" s="13"/>
      <c r="F13" s="13"/>
      <c r="G13" s="60"/>
      <c r="H13" s="114"/>
      <c r="I13" s="118"/>
      <c r="J13" s="11"/>
      <c r="K13" s="46"/>
    </row>
    <row r="14" spans="1:14" ht="21" customHeight="1">
      <c r="A14" s="74" t="s">
        <v>82</v>
      </c>
      <c r="B14" s="554" t="s">
        <v>116</v>
      </c>
      <c r="C14" s="558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167" t="s">
        <v>92</v>
      </c>
      <c r="B15" s="88" t="s">
        <v>98</v>
      </c>
      <c r="C15" s="89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3.25" customHeight="1">
      <c r="A17" s="408" t="s">
        <v>399</v>
      </c>
      <c r="B17" s="405" t="s">
        <v>400</v>
      </c>
      <c r="C17" s="405" t="s">
        <v>401</v>
      </c>
      <c r="D17" s="406">
        <v>45020</v>
      </c>
      <c r="E17" s="407">
        <v>15.99</v>
      </c>
      <c r="F17" s="407">
        <v>13.97</v>
      </c>
      <c r="G17" s="30">
        <v>0.5</v>
      </c>
      <c r="H17" s="31"/>
      <c r="I17" s="409">
        <f>H17*E17*(1-G17)</f>
        <v>0</v>
      </c>
      <c r="K17" s="411"/>
      <c r="L17" s="412"/>
    </row>
    <row r="18" spans="1:17" s="410" customFormat="1" ht="23.25" customHeight="1">
      <c r="A18" s="408" t="s">
        <v>402</v>
      </c>
      <c r="B18" s="405" t="s">
        <v>403</v>
      </c>
      <c r="C18" s="405" t="s">
        <v>404</v>
      </c>
      <c r="D18" s="406">
        <v>45020</v>
      </c>
      <c r="E18" s="407">
        <v>14.99</v>
      </c>
      <c r="F18" s="407">
        <v>12.97</v>
      </c>
      <c r="G18" s="30">
        <v>0.5</v>
      </c>
      <c r="H18" s="31"/>
      <c r="I18" s="409">
        <f t="shared" ref="I18:I81" si="0">H18*E18*(1-G18)</f>
        <v>0</v>
      </c>
      <c r="K18" s="411"/>
    </row>
    <row r="19" spans="1:17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  <c r="K19" s="411"/>
    </row>
    <row r="20" spans="1:17" s="410" customFormat="1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553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55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55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55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55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55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54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54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54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54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54"/>
    </row>
    <row r="34" spans="1:11" s="12" customFormat="1" ht="12.75" hidden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54"/>
    </row>
    <row r="35" spans="1:11" s="12" customFormat="1" ht="12.75" hidden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54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11">
    <mergeCell ref="K1:K7"/>
    <mergeCell ref="A8:B8"/>
    <mergeCell ref="K23:K35"/>
    <mergeCell ref="A1:I2"/>
    <mergeCell ref="A3:B3"/>
    <mergeCell ref="A4:B4"/>
    <mergeCell ref="A5:B5"/>
    <mergeCell ref="A6:B6"/>
    <mergeCell ref="A7:B7"/>
    <mergeCell ref="B13:C13"/>
    <mergeCell ref="B14:C14"/>
  </mergeCells>
  <phoneticPr fontId="27" type="noConversion"/>
  <conditionalFormatting sqref="A17:I100">
    <cfRule type="notContainsBlanks" dxfId="76" priority="3">
      <formula>LEN(TRIM(A17))&gt;0</formula>
    </cfRule>
  </conditionalFormatting>
  <conditionalFormatting sqref="A17:A1048576">
    <cfRule type="duplicateValues" dxfId="75" priority="11"/>
  </conditionalFormatting>
  <conditionalFormatting sqref="A1:A1048576">
    <cfRule type="duplicateValues" dxfId="74" priority="1"/>
  </conditionalFormatting>
  <hyperlinks>
    <hyperlink ref="A7" r:id="rId1" xr:uid="{7D19A1F5-59F3-4E42-A863-B95664965CED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36B0-172C-4E2A-80F7-61CE5F7AA453}">
  <dimension ref="A1:K120"/>
  <sheetViews>
    <sheetView showGridLines="0" workbookViewId="0">
      <selection activeCell="O29" sqref="O29"/>
    </sheetView>
  </sheetViews>
  <sheetFormatPr defaultRowHeight="15"/>
  <cols>
    <col min="1" max="1" width="12.44140625" style="3" customWidth="1"/>
    <col min="2" max="2" width="26" style="1" customWidth="1"/>
    <col min="3" max="3" width="12.88671875" style="1" customWidth="1"/>
    <col min="4" max="4" width="8.88671875" style="183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255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256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257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258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59" t="s">
        <v>259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159" t="s">
        <v>260</v>
      </c>
      <c r="C10" s="58"/>
      <c r="D10" s="160"/>
      <c r="E10" s="68" t="s">
        <v>94</v>
      </c>
      <c r="F10" s="58"/>
      <c r="G10" s="59"/>
      <c r="H10" s="116"/>
      <c r="I10" s="117"/>
      <c r="J10" s="11"/>
    </row>
    <row r="11" spans="1:11">
      <c r="A11" s="74" t="s">
        <v>81</v>
      </c>
      <c r="B11" s="202" t="s">
        <v>261</v>
      </c>
      <c r="C11" s="13"/>
      <c r="D11" s="203"/>
      <c r="E11" s="69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108</v>
      </c>
      <c r="B12" s="66" t="s">
        <v>262</v>
      </c>
      <c r="C12" s="13"/>
      <c r="D12" s="203"/>
      <c r="E12" s="69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66" t="s">
        <v>263</v>
      </c>
      <c r="C13" s="13"/>
      <c r="D13" s="203"/>
      <c r="E13" s="69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66" t="s">
        <v>264</v>
      </c>
      <c r="C14" s="13"/>
      <c r="D14" s="203"/>
      <c r="E14" s="69"/>
      <c r="F14" s="13"/>
      <c r="G14" s="60"/>
      <c r="H14" s="76">
        <f>SUM(H16:H100)</f>
        <v>0</v>
      </c>
      <c r="I14" s="110">
        <f>SUM(I16:I100)</f>
        <v>0</v>
      </c>
      <c r="J14" s="11"/>
    </row>
    <row r="15" spans="1:11" ht="16.5" customHeight="1" thickBot="1">
      <c r="A15" s="74" t="s">
        <v>92</v>
      </c>
      <c r="B15" s="66" t="s">
        <v>98</v>
      </c>
      <c r="C15" s="13"/>
      <c r="D15" s="203"/>
      <c r="E15" s="69"/>
      <c r="F15" s="13"/>
      <c r="G15" s="60"/>
      <c r="H15" s="204"/>
      <c r="I15" s="205"/>
      <c r="J15" s="11"/>
    </row>
    <row r="16" spans="1:11" s="180" customFormat="1" ht="24" customHeight="1" thickTop="1">
      <c r="A16" s="206" t="s">
        <v>77</v>
      </c>
      <c r="B16" s="206" t="s">
        <v>0</v>
      </c>
      <c r="C16" s="206" t="s">
        <v>2</v>
      </c>
      <c r="D16" s="207" t="s">
        <v>227</v>
      </c>
      <c r="E16" s="208" t="s">
        <v>1</v>
      </c>
      <c r="F16" s="209" t="s">
        <v>19</v>
      </c>
      <c r="G16" s="210" t="s">
        <v>386</v>
      </c>
      <c r="H16" s="211" t="s">
        <v>5</v>
      </c>
      <c r="I16" s="208" t="s">
        <v>3</v>
      </c>
    </row>
    <row r="17" spans="1:9" s="410" customFormat="1" ht="21" customHeight="1">
      <c r="A17" s="408" t="s">
        <v>405</v>
      </c>
      <c r="B17" s="405" t="s">
        <v>406</v>
      </c>
      <c r="C17" s="405" t="s">
        <v>272</v>
      </c>
      <c r="D17" s="406">
        <v>44992</v>
      </c>
      <c r="E17" s="407">
        <v>16.989999999999998</v>
      </c>
      <c r="F17" s="407" t="s">
        <v>301</v>
      </c>
      <c r="G17" s="199">
        <v>0.6</v>
      </c>
      <c r="H17" s="200"/>
      <c r="I17" s="464">
        <f>H17*E17*(1-G17)</f>
        <v>0</v>
      </c>
    </row>
    <row r="18" spans="1:9" s="410" customFormat="1" ht="21" customHeight="1">
      <c r="A18" s="408" t="s">
        <v>407</v>
      </c>
      <c r="B18" s="405" t="s">
        <v>408</v>
      </c>
      <c r="C18" s="405" t="s">
        <v>272</v>
      </c>
      <c r="D18" s="406">
        <v>44775</v>
      </c>
      <c r="E18" s="407">
        <v>16.989999999999998</v>
      </c>
      <c r="F18" s="407" t="s">
        <v>301</v>
      </c>
      <c r="G18" s="199">
        <v>0.6</v>
      </c>
      <c r="H18" s="200"/>
      <c r="I18" s="464">
        <f t="shared" ref="I18:I81" si="0">H18*E18*(1-G18)</f>
        <v>0</v>
      </c>
    </row>
    <row r="19" spans="1:9" s="410" customFormat="1" ht="21" customHeight="1">
      <c r="A19" s="408" t="s">
        <v>409</v>
      </c>
      <c r="B19" s="405" t="s">
        <v>410</v>
      </c>
      <c r="C19" s="405" t="s">
        <v>272</v>
      </c>
      <c r="D19" s="406">
        <v>44775</v>
      </c>
      <c r="E19" s="407">
        <v>16.989999999999998</v>
      </c>
      <c r="F19" s="407" t="s">
        <v>301</v>
      </c>
      <c r="G19" s="199">
        <v>0.6</v>
      </c>
      <c r="H19" s="200"/>
      <c r="I19" s="464">
        <f t="shared" si="0"/>
        <v>0</v>
      </c>
    </row>
    <row r="20" spans="1:9" s="410" customFormat="1" ht="21" customHeight="1">
      <c r="A20" s="408" t="s">
        <v>411</v>
      </c>
      <c r="B20" s="405" t="s">
        <v>412</v>
      </c>
      <c r="C20" s="405" t="s">
        <v>272</v>
      </c>
      <c r="D20" s="406">
        <v>44775</v>
      </c>
      <c r="E20" s="407">
        <v>16.989999999999998</v>
      </c>
      <c r="F20" s="407" t="s">
        <v>301</v>
      </c>
      <c r="G20" s="199">
        <v>0.6</v>
      </c>
      <c r="H20" s="200"/>
      <c r="I20" s="464">
        <f t="shared" si="0"/>
        <v>0</v>
      </c>
    </row>
    <row r="21" spans="1:9" s="410" customFormat="1" ht="29.25" customHeight="1">
      <c r="A21" s="408" t="s">
        <v>413</v>
      </c>
      <c r="B21" s="405" t="s">
        <v>419</v>
      </c>
      <c r="C21" s="405" t="s">
        <v>414</v>
      </c>
      <c r="D21" s="406">
        <v>44992</v>
      </c>
      <c r="E21" s="407">
        <v>18.989999999999998</v>
      </c>
      <c r="F21" s="407">
        <v>14.99</v>
      </c>
      <c r="G21" s="199">
        <v>0.55000000000000004</v>
      </c>
      <c r="H21" s="200"/>
      <c r="I21" s="464">
        <f t="shared" si="0"/>
        <v>0</v>
      </c>
    </row>
    <row r="22" spans="1:9" s="410" customFormat="1" ht="23.25" customHeight="1">
      <c r="A22" s="408" t="s">
        <v>415</v>
      </c>
      <c r="B22" s="405" t="s">
        <v>416</v>
      </c>
      <c r="C22" s="405" t="s">
        <v>272</v>
      </c>
      <c r="D22" s="406">
        <v>45020</v>
      </c>
      <c r="E22" s="407">
        <v>12.99</v>
      </c>
      <c r="F22" s="407">
        <v>9.99</v>
      </c>
      <c r="G22" s="199">
        <v>0.55000000000000004</v>
      </c>
      <c r="H22" s="200"/>
      <c r="I22" s="464">
        <f t="shared" si="0"/>
        <v>0</v>
      </c>
    </row>
    <row r="23" spans="1:9" s="410" customFormat="1" ht="23.25" customHeight="1">
      <c r="A23" s="408" t="s">
        <v>417</v>
      </c>
      <c r="B23" s="405" t="s">
        <v>418</v>
      </c>
      <c r="C23" s="405" t="s">
        <v>272</v>
      </c>
      <c r="D23" s="406">
        <v>45020</v>
      </c>
      <c r="E23" s="407">
        <v>12.99</v>
      </c>
      <c r="F23" s="407">
        <v>9.99</v>
      </c>
      <c r="G23" s="199">
        <v>0.55000000000000004</v>
      </c>
      <c r="H23" s="200"/>
      <c r="I23" s="464">
        <f t="shared" si="0"/>
        <v>0</v>
      </c>
    </row>
    <row r="24" spans="1:9" s="410" customFormat="1" ht="12.75" hidden="1">
      <c r="A24" s="465"/>
      <c r="B24" s="466"/>
      <c r="C24" s="466"/>
      <c r="D24" s="467"/>
      <c r="E24" s="468"/>
      <c r="F24" s="469"/>
      <c r="G24" s="199"/>
      <c r="H24" s="200"/>
      <c r="I24" s="464">
        <f t="shared" si="0"/>
        <v>0</v>
      </c>
    </row>
    <row r="25" spans="1:9" s="410" customFormat="1" ht="12.75" hidden="1">
      <c r="A25" s="465"/>
      <c r="B25" s="466"/>
      <c r="C25" s="466"/>
      <c r="D25" s="467"/>
      <c r="E25" s="468"/>
      <c r="F25" s="469"/>
      <c r="G25" s="199"/>
      <c r="H25" s="200"/>
      <c r="I25" s="464">
        <f t="shared" si="0"/>
        <v>0</v>
      </c>
    </row>
    <row r="26" spans="1:9" s="410" customFormat="1" ht="12.75" hidden="1">
      <c r="A26" s="465"/>
      <c r="B26" s="466"/>
      <c r="C26" s="466"/>
      <c r="D26" s="467"/>
      <c r="E26" s="468"/>
      <c r="F26" s="469"/>
      <c r="G26" s="199"/>
      <c r="H26" s="200"/>
      <c r="I26" s="464">
        <f t="shared" si="0"/>
        <v>0</v>
      </c>
    </row>
    <row r="27" spans="1:9" s="410" customFormat="1" ht="12.75" hidden="1">
      <c r="A27" s="465"/>
      <c r="B27" s="466"/>
      <c r="C27" s="466"/>
      <c r="D27" s="467"/>
      <c r="E27" s="468"/>
      <c r="F27" s="469"/>
      <c r="G27" s="199"/>
      <c r="H27" s="200"/>
      <c r="I27" s="464">
        <f t="shared" si="0"/>
        <v>0</v>
      </c>
    </row>
    <row r="28" spans="1:9" s="410" customFormat="1" ht="12.75" hidden="1">
      <c r="A28" s="465"/>
      <c r="B28" s="466"/>
      <c r="C28" s="466"/>
      <c r="D28" s="467"/>
      <c r="E28" s="468"/>
      <c r="F28" s="469"/>
      <c r="G28" s="199"/>
      <c r="H28" s="200"/>
      <c r="I28" s="464">
        <f t="shared" si="0"/>
        <v>0</v>
      </c>
    </row>
    <row r="29" spans="1:9" s="12" customFormat="1" ht="12.75" hidden="1">
      <c r="A29" s="215"/>
      <c r="B29" s="216"/>
      <c r="C29" s="216"/>
      <c r="D29" s="217"/>
      <c r="E29" s="218"/>
      <c r="F29" s="196"/>
      <c r="G29" s="199"/>
      <c r="H29" s="200"/>
      <c r="I29" s="214">
        <f t="shared" si="0"/>
        <v>0</v>
      </c>
    </row>
    <row r="30" spans="1:9" s="12" customFormat="1" ht="12.75" hidden="1">
      <c r="A30" s="215"/>
      <c r="B30" s="216"/>
      <c r="C30" s="216"/>
      <c r="D30" s="217"/>
      <c r="E30" s="218"/>
      <c r="F30" s="196"/>
      <c r="G30" s="199"/>
      <c r="H30" s="200"/>
      <c r="I30" s="214">
        <f t="shared" si="0"/>
        <v>0</v>
      </c>
    </row>
    <row r="31" spans="1:9" s="12" customFormat="1" ht="12.75" hidden="1">
      <c r="A31" s="215"/>
      <c r="B31" s="216"/>
      <c r="C31" s="216"/>
      <c r="D31" s="217"/>
      <c r="E31" s="218"/>
      <c r="F31" s="196"/>
      <c r="G31" s="199"/>
      <c r="H31" s="200"/>
      <c r="I31" s="214">
        <f t="shared" si="0"/>
        <v>0</v>
      </c>
    </row>
    <row r="32" spans="1:9" s="12" customFormat="1" ht="12.75" hidden="1">
      <c r="A32" s="215"/>
      <c r="B32" s="216"/>
      <c r="C32" s="216"/>
      <c r="D32" s="217"/>
      <c r="E32" s="218"/>
      <c r="F32" s="196"/>
      <c r="G32" s="199"/>
      <c r="H32" s="200"/>
      <c r="I32" s="214">
        <f t="shared" si="0"/>
        <v>0</v>
      </c>
    </row>
    <row r="33" spans="1:9" s="12" customFormat="1" ht="12.75" hidden="1">
      <c r="A33" s="215"/>
      <c r="B33" s="216"/>
      <c r="C33" s="216"/>
      <c r="D33" s="217"/>
      <c r="E33" s="218"/>
      <c r="F33" s="196"/>
      <c r="G33" s="199"/>
      <c r="H33" s="200"/>
      <c r="I33" s="214">
        <f t="shared" si="0"/>
        <v>0</v>
      </c>
    </row>
    <row r="34" spans="1:9" s="12" customFormat="1" ht="12.75" hidden="1">
      <c r="A34" s="215"/>
      <c r="B34" s="216"/>
      <c r="C34" s="216"/>
      <c r="D34" s="217"/>
      <c r="E34" s="218"/>
      <c r="F34" s="196"/>
      <c r="G34" s="199"/>
      <c r="H34" s="200"/>
      <c r="I34" s="214">
        <f t="shared" si="0"/>
        <v>0</v>
      </c>
    </row>
    <row r="35" spans="1:9" s="12" customFormat="1" ht="12.75" hidden="1">
      <c r="A35" s="215"/>
      <c r="B35" s="216"/>
      <c r="C35" s="216"/>
      <c r="D35" s="217"/>
      <c r="E35" s="218"/>
      <c r="F35" s="196"/>
      <c r="G35" s="199"/>
      <c r="H35" s="200"/>
      <c r="I35" s="214">
        <f t="shared" si="0"/>
        <v>0</v>
      </c>
    </row>
    <row r="36" spans="1:9" s="12" customFormat="1" ht="12.75" hidden="1">
      <c r="A36" s="215"/>
      <c r="B36" s="216"/>
      <c r="C36" s="216"/>
      <c r="D36" s="217"/>
      <c r="E36" s="218"/>
      <c r="F36" s="196"/>
      <c r="G36" s="199"/>
      <c r="H36" s="200"/>
      <c r="I36" s="214">
        <f t="shared" si="0"/>
        <v>0</v>
      </c>
    </row>
    <row r="37" spans="1:9" s="12" customFormat="1" ht="12.75" hidden="1">
      <c r="A37" s="215"/>
      <c r="B37" s="216"/>
      <c r="C37" s="216"/>
      <c r="D37" s="217"/>
      <c r="E37" s="218"/>
      <c r="F37" s="196"/>
      <c r="G37" s="199"/>
      <c r="H37" s="200"/>
      <c r="I37" s="214">
        <f t="shared" si="0"/>
        <v>0</v>
      </c>
    </row>
    <row r="38" spans="1:9" s="12" customFormat="1" ht="12.75" hidden="1">
      <c r="A38" s="215"/>
      <c r="B38" s="216"/>
      <c r="C38" s="216"/>
      <c r="D38" s="217"/>
      <c r="E38" s="218"/>
      <c r="F38" s="196"/>
      <c r="G38" s="199"/>
      <c r="H38" s="200"/>
      <c r="I38" s="214">
        <f t="shared" si="0"/>
        <v>0</v>
      </c>
    </row>
    <row r="39" spans="1:9" s="12" customFormat="1" ht="12.75" hidden="1">
      <c r="A39" s="219"/>
      <c r="B39" s="220"/>
      <c r="C39" s="220"/>
      <c r="D39" s="221"/>
      <c r="E39" s="222"/>
      <c r="F39" s="223"/>
      <c r="G39" s="224"/>
      <c r="H39" s="225"/>
      <c r="I39" s="226">
        <f t="shared" si="0"/>
        <v>0</v>
      </c>
    </row>
    <row r="40" spans="1:9" s="12" customFormat="1" ht="12.75" hidden="1">
      <c r="A40" s="215"/>
      <c r="B40" s="216"/>
      <c r="C40" s="216"/>
      <c r="D40" s="217"/>
      <c r="E40" s="218"/>
      <c r="F40" s="196"/>
      <c r="G40" s="199"/>
      <c r="H40" s="200"/>
      <c r="I40" s="227">
        <f t="shared" si="0"/>
        <v>0</v>
      </c>
    </row>
    <row r="41" spans="1:9" s="12" customFormat="1" ht="12.75" hidden="1">
      <c r="A41" s="215"/>
      <c r="B41" s="216"/>
      <c r="C41" s="216"/>
      <c r="D41" s="217"/>
      <c r="E41" s="218"/>
      <c r="F41" s="196"/>
      <c r="G41" s="199"/>
      <c r="H41" s="200"/>
      <c r="I41" s="227">
        <f t="shared" si="0"/>
        <v>0</v>
      </c>
    </row>
    <row r="42" spans="1:9" s="12" customFormat="1" ht="12.75" hidden="1">
      <c r="A42" s="215"/>
      <c r="B42" s="216"/>
      <c r="C42" s="216"/>
      <c r="D42" s="217"/>
      <c r="E42" s="218"/>
      <c r="F42" s="196"/>
      <c r="G42" s="199"/>
      <c r="H42" s="200"/>
      <c r="I42" s="227">
        <f t="shared" si="0"/>
        <v>0</v>
      </c>
    </row>
    <row r="43" spans="1:9" s="12" customFormat="1" ht="12.75" hidden="1">
      <c r="A43" s="215"/>
      <c r="B43" s="216"/>
      <c r="C43" s="216"/>
      <c r="D43" s="217"/>
      <c r="E43" s="218"/>
      <c r="F43" s="196"/>
      <c r="G43" s="199"/>
      <c r="H43" s="200"/>
      <c r="I43" s="227">
        <f t="shared" si="0"/>
        <v>0</v>
      </c>
    </row>
    <row r="44" spans="1:9" s="12" customFormat="1" ht="12.75" hidden="1">
      <c r="A44" s="215"/>
      <c r="B44" s="216"/>
      <c r="C44" s="216"/>
      <c r="D44" s="217"/>
      <c r="E44" s="218"/>
      <c r="F44" s="196"/>
      <c r="G44" s="199"/>
      <c r="H44" s="200"/>
      <c r="I44" s="227">
        <f t="shared" si="0"/>
        <v>0</v>
      </c>
    </row>
    <row r="45" spans="1:9" s="12" customFormat="1" ht="12.75" hidden="1">
      <c r="A45" s="215"/>
      <c r="B45" s="216"/>
      <c r="C45" s="216"/>
      <c r="D45" s="217"/>
      <c r="E45" s="218"/>
      <c r="F45" s="196"/>
      <c r="G45" s="199"/>
      <c r="H45" s="200"/>
      <c r="I45" s="227">
        <f t="shared" si="0"/>
        <v>0</v>
      </c>
    </row>
    <row r="46" spans="1:9" s="12" customFormat="1" ht="12.75" hidden="1">
      <c r="A46" s="215"/>
      <c r="B46" s="216"/>
      <c r="C46" s="216"/>
      <c r="D46" s="217"/>
      <c r="E46" s="218"/>
      <c r="F46" s="196"/>
      <c r="G46" s="199"/>
      <c r="H46" s="200"/>
      <c r="I46" s="227">
        <f t="shared" si="0"/>
        <v>0</v>
      </c>
    </row>
    <row r="47" spans="1:9" s="12" customFormat="1" ht="12.75" hidden="1">
      <c r="A47" s="215"/>
      <c r="B47" s="216"/>
      <c r="C47" s="216"/>
      <c r="D47" s="217"/>
      <c r="E47" s="218"/>
      <c r="F47" s="196"/>
      <c r="G47" s="199"/>
      <c r="H47" s="200"/>
      <c r="I47" s="227">
        <f t="shared" si="0"/>
        <v>0</v>
      </c>
    </row>
    <row r="48" spans="1:9" s="12" customFormat="1" ht="12.75" hidden="1">
      <c r="A48" s="215"/>
      <c r="B48" s="216"/>
      <c r="C48" s="216"/>
      <c r="D48" s="217"/>
      <c r="E48" s="218"/>
      <c r="F48" s="196"/>
      <c r="G48" s="199"/>
      <c r="H48" s="200"/>
      <c r="I48" s="227">
        <f t="shared" si="0"/>
        <v>0</v>
      </c>
    </row>
    <row r="49" spans="1:9" s="12" customFormat="1" ht="12.75" hidden="1">
      <c r="A49" s="215"/>
      <c r="B49" s="216"/>
      <c r="C49" s="216"/>
      <c r="D49" s="217"/>
      <c r="E49" s="218"/>
      <c r="F49" s="196"/>
      <c r="G49" s="199"/>
      <c r="H49" s="200"/>
      <c r="I49" s="227">
        <f t="shared" si="0"/>
        <v>0</v>
      </c>
    </row>
    <row r="50" spans="1:9" s="12" customFormat="1" ht="12.75" hidden="1">
      <c r="A50" s="215"/>
      <c r="B50" s="216"/>
      <c r="C50" s="216"/>
      <c r="D50" s="217"/>
      <c r="E50" s="218"/>
      <c r="F50" s="196"/>
      <c r="G50" s="199"/>
      <c r="H50" s="200"/>
      <c r="I50" s="227">
        <f t="shared" si="0"/>
        <v>0</v>
      </c>
    </row>
    <row r="51" spans="1:9" s="12" customFormat="1" ht="12.75" hidden="1">
      <c r="A51" s="215"/>
      <c r="B51" s="216"/>
      <c r="C51" s="216"/>
      <c r="D51" s="217"/>
      <c r="E51" s="218"/>
      <c r="F51" s="196"/>
      <c r="G51" s="199"/>
      <c r="H51" s="200"/>
      <c r="I51" s="227">
        <f t="shared" si="0"/>
        <v>0</v>
      </c>
    </row>
    <row r="52" spans="1:9" s="12" customFormat="1" ht="12.75" hidden="1">
      <c r="A52" s="215"/>
      <c r="B52" s="216"/>
      <c r="C52" s="216"/>
      <c r="D52" s="217"/>
      <c r="E52" s="218"/>
      <c r="F52" s="196"/>
      <c r="G52" s="199"/>
      <c r="H52" s="200"/>
      <c r="I52" s="227">
        <f t="shared" si="0"/>
        <v>0</v>
      </c>
    </row>
    <row r="53" spans="1:9" s="12" customFormat="1" ht="12.75" hidden="1">
      <c r="A53" s="215"/>
      <c r="B53" s="216"/>
      <c r="C53" s="216"/>
      <c r="D53" s="217"/>
      <c r="E53" s="218"/>
      <c r="F53" s="196"/>
      <c r="G53" s="199"/>
      <c r="H53" s="200"/>
      <c r="I53" s="227">
        <f t="shared" si="0"/>
        <v>0</v>
      </c>
    </row>
    <row r="54" spans="1:9" s="12" customFormat="1" ht="12.75" hidden="1">
      <c r="A54" s="215"/>
      <c r="B54" s="216"/>
      <c r="C54" s="216"/>
      <c r="D54" s="217"/>
      <c r="E54" s="218"/>
      <c r="F54" s="196"/>
      <c r="G54" s="199"/>
      <c r="H54" s="200"/>
      <c r="I54" s="227">
        <f t="shared" si="0"/>
        <v>0</v>
      </c>
    </row>
    <row r="55" spans="1:9" s="12" customFormat="1" ht="12.75" hidden="1">
      <c r="A55" s="215"/>
      <c r="B55" s="216"/>
      <c r="C55" s="216"/>
      <c r="D55" s="217"/>
      <c r="E55" s="218"/>
      <c r="F55" s="196"/>
      <c r="G55" s="199"/>
      <c r="H55" s="200"/>
      <c r="I55" s="227">
        <f t="shared" si="0"/>
        <v>0</v>
      </c>
    </row>
    <row r="56" spans="1:9" s="12" customFormat="1" ht="12.75" hidden="1">
      <c r="A56" s="215"/>
      <c r="B56" s="216"/>
      <c r="C56" s="216"/>
      <c r="D56" s="217"/>
      <c r="E56" s="218"/>
      <c r="F56" s="196"/>
      <c r="G56" s="199"/>
      <c r="H56" s="200"/>
      <c r="I56" s="227">
        <f t="shared" si="0"/>
        <v>0</v>
      </c>
    </row>
    <row r="57" spans="1:9" s="12" customFormat="1" ht="12.75" hidden="1">
      <c r="A57" s="215"/>
      <c r="B57" s="216"/>
      <c r="C57" s="216"/>
      <c r="D57" s="217"/>
      <c r="E57" s="218"/>
      <c r="F57" s="196"/>
      <c r="G57" s="199"/>
      <c r="H57" s="200"/>
      <c r="I57" s="227">
        <f t="shared" si="0"/>
        <v>0</v>
      </c>
    </row>
    <row r="58" spans="1:9" s="12" customFormat="1" ht="12.75" hidden="1">
      <c r="A58" s="215"/>
      <c r="B58" s="216"/>
      <c r="C58" s="216"/>
      <c r="D58" s="217"/>
      <c r="E58" s="218"/>
      <c r="F58" s="196"/>
      <c r="G58" s="199"/>
      <c r="H58" s="200"/>
      <c r="I58" s="227">
        <f t="shared" si="0"/>
        <v>0</v>
      </c>
    </row>
    <row r="59" spans="1:9" s="12" customFormat="1" ht="12.75" hidden="1">
      <c r="A59" s="215"/>
      <c r="B59" s="216"/>
      <c r="C59" s="216"/>
      <c r="D59" s="217"/>
      <c r="E59" s="218"/>
      <c r="F59" s="196"/>
      <c r="G59" s="199"/>
      <c r="H59" s="200"/>
      <c r="I59" s="227">
        <f t="shared" si="0"/>
        <v>0</v>
      </c>
    </row>
    <row r="60" spans="1:9" s="12" customFormat="1" ht="12.75" hidden="1">
      <c r="A60" s="215"/>
      <c r="B60" s="216"/>
      <c r="C60" s="216"/>
      <c r="D60" s="217"/>
      <c r="E60" s="218"/>
      <c r="F60" s="196"/>
      <c r="G60" s="199"/>
      <c r="H60" s="200"/>
      <c r="I60" s="227">
        <f t="shared" si="0"/>
        <v>0</v>
      </c>
    </row>
    <row r="61" spans="1:9" s="12" customFormat="1" ht="12.75" hidden="1">
      <c r="A61" s="215"/>
      <c r="B61" s="216"/>
      <c r="C61" s="216"/>
      <c r="D61" s="217"/>
      <c r="E61" s="218"/>
      <c r="F61" s="196"/>
      <c r="G61" s="199"/>
      <c r="H61" s="200"/>
      <c r="I61" s="227">
        <f t="shared" si="0"/>
        <v>0</v>
      </c>
    </row>
    <row r="62" spans="1:9" s="12" customFormat="1" ht="12.75" hidden="1">
      <c r="A62" s="215"/>
      <c r="B62" s="216"/>
      <c r="C62" s="216"/>
      <c r="D62" s="217"/>
      <c r="E62" s="218"/>
      <c r="F62" s="196"/>
      <c r="G62" s="199"/>
      <c r="H62" s="200"/>
      <c r="I62" s="227">
        <f t="shared" si="0"/>
        <v>0</v>
      </c>
    </row>
    <row r="63" spans="1:9" s="12" customFormat="1" ht="12.75" hidden="1">
      <c r="A63" s="215"/>
      <c r="B63" s="216"/>
      <c r="C63" s="216"/>
      <c r="D63" s="217"/>
      <c r="E63" s="218"/>
      <c r="F63" s="196"/>
      <c r="G63" s="199"/>
      <c r="H63" s="200"/>
      <c r="I63" s="227">
        <f t="shared" si="0"/>
        <v>0</v>
      </c>
    </row>
    <row r="64" spans="1:9" s="12" customFormat="1" ht="12.75" hidden="1">
      <c r="A64" s="215"/>
      <c r="B64" s="216"/>
      <c r="C64" s="216"/>
      <c r="D64" s="217"/>
      <c r="E64" s="218"/>
      <c r="F64" s="196"/>
      <c r="G64" s="199"/>
      <c r="H64" s="200"/>
      <c r="I64" s="227">
        <f t="shared" si="0"/>
        <v>0</v>
      </c>
    </row>
    <row r="65" spans="1:9" s="40" customFormat="1" ht="12.75" hidden="1">
      <c r="A65" s="215"/>
      <c r="B65" s="216"/>
      <c r="C65" s="216"/>
      <c r="D65" s="217"/>
      <c r="E65" s="218"/>
      <c r="F65" s="196"/>
      <c r="G65" s="199"/>
      <c r="H65" s="200"/>
      <c r="I65" s="227">
        <f t="shared" si="0"/>
        <v>0</v>
      </c>
    </row>
    <row r="66" spans="1:9" s="40" customFormat="1" ht="12.75" hidden="1">
      <c r="A66" s="215"/>
      <c r="B66" s="216"/>
      <c r="C66" s="216"/>
      <c r="D66" s="217"/>
      <c r="E66" s="218"/>
      <c r="F66" s="196"/>
      <c r="G66" s="199"/>
      <c r="H66" s="200"/>
      <c r="I66" s="227">
        <f t="shared" si="0"/>
        <v>0</v>
      </c>
    </row>
    <row r="67" spans="1:9" s="40" customFormat="1" ht="12.75" hidden="1">
      <c r="A67" s="215"/>
      <c r="B67" s="216"/>
      <c r="C67" s="216"/>
      <c r="D67" s="217"/>
      <c r="E67" s="218"/>
      <c r="F67" s="196"/>
      <c r="G67" s="199"/>
      <c r="H67" s="200"/>
      <c r="I67" s="227">
        <f t="shared" si="0"/>
        <v>0</v>
      </c>
    </row>
    <row r="68" spans="1:9" s="40" customFormat="1" ht="12.75" hidden="1">
      <c r="A68" s="215"/>
      <c r="B68" s="216"/>
      <c r="C68" s="216"/>
      <c r="D68" s="217"/>
      <c r="E68" s="218"/>
      <c r="F68" s="196"/>
      <c r="G68" s="199"/>
      <c r="H68" s="200"/>
      <c r="I68" s="227">
        <f t="shared" si="0"/>
        <v>0</v>
      </c>
    </row>
    <row r="69" spans="1:9" s="40" customFormat="1" ht="12.75" hidden="1">
      <c r="A69" s="215"/>
      <c r="B69" s="216"/>
      <c r="C69" s="216"/>
      <c r="D69" s="217"/>
      <c r="E69" s="218"/>
      <c r="F69" s="196"/>
      <c r="G69" s="199"/>
      <c r="H69" s="200"/>
      <c r="I69" s="227">
        <f t="shared" si="0"/>
        <v>0</v>
      </c>
    </row>
    <row r="70" spans="1:9" s="40" customFormat="1" ht="12.75" hidden="1">
      <c r="A70" s="215"/>
      <c r="B70" s="216"/>
      <c r="C70" s="216"/>
      <c r="D70" s="217"/>
      <c r="E70" s="218"/>
      <c r="F70" s="196"/>
      <c r="G70" s="199"/>
      <c r="H70" s="200"/>
      <c r="I70" s="227">
        <f t="shared" si="0"/>
        <v>0</v>
      </c>
    </row>
    <row r="71" spans="1:9" s="40" customFormat="1" ht="12.75" hidden="1">
      <c r="A71" s="215"/>
      <c r="B71" s="216"/>
      <c r="C71" s="216"/>
      <c r="D71" s="217"/>
      <c r="E71" s="218"/>
      <c r="F71" s="196"/>
      <c r="G71" s="199"/>
      <c r="H71" s="200"/>
      <c r="I71" s="227">
        <f t="shared" si="0"/>
        <v>0</v>
      </c>
    </row>
    <row r="72" spans="1:9" s="40" customFormat="1" ht="12.75" hidden="1">
      <c r="A72" s="215"/>
      <c r="B72" s="216"/>
      <c r="C72" s="216"/>
      <c r="D72" s="217"/>
      <c r="E72" s="218"/>
      <c r="F72" s="196"/>
      <c r="G72" s="199"/>
      <c r="H72" s="200"/>
      <c r="I72" s="227">
        <f t="shared" si="0"/>
        <v>0</v>
      </c>
    </row>
    <row r="73" spans="1:9" s="40" customFormat="1" ht="12.75" hidden="1">
      <c r="A73" s="215"/>
      <c r="B73" s="216"/>
      <c r="C73" s="216"/>
      <c r="D73" s="217"/>
      <c r="E73" s="218"/>
      <c r="F73" s="196"/>
      <c r="G73" s="199"/>
      <c r="H73" s="200"/>
      <c r="I73" s="227">
        <f t="shared" si="0"/>
        <v>0</v>
      </c>
    </row>
    <row r="74" spans="1:9" s="40" customFormat="1" ht="12.75" hidden="1">
      <c r="A74" s="215"/>
      <c r="B74" s="216"/>
      <c r="C74" s="216"/>
      <c r="D74" s="217"/>
      <c r="E74" s="218"/>
      <c r="F74" s="196"/>
      <c r="G74" s="199"/>
      <c r="H74" s="200"/>
      <c r="I74" s="227">
        <f t="shared" si="0"/>
        <v>0</v>
      </c>
    </row>
    <row r="75" spans="1:9" s="40" customFormat="1" ht="12.75" hidden="1">
      <c r="A75" s="215"/>
      <c r="B75" s="216"/>
      <c r="C75" s="216"/>
      <c r="D75" s="217"/>
      <c r="E75" s="218"/>
      <c r="F75" s="196"/>
      <c r="G75" s="199"/>
      <c r="H75" s="200"/>
      <c r="I75" s="227">
        <f t="shared" si="0"/>
        <v>0</v>
      </c>
    </row>
    <row r="76" spans="1:9" s="40" customFormat="1" ht="12.75" hidden="1">
      <c r="A76" s="215"/>
      <c r="B76" s="216"/>
      <c r="C76" s="216"/>
      <c r="D76" s="217"/>
      <c r="E76" s="218"/>
      <c r="F76" s="196"/>
      <c r="G76" s="199"/>
      <c r="H76" s="200"/>
      <c r="I76" s="227">
        <f t="shared" si="0"/>
        <v>0</v>
      </c>
    </row>
    <row r="77" spans="1:9" s="40" customFormat="1" ht="12.75" hidden="1">
      <c r="A77" s="215"/>
      <c r="B77" s="216"/>
      <c r="C77" s="216"/>
      <c r="D77" s="217"/>
      <c r="E77" s="218"/>
      <c r="F77" s="196"/>
      <c r="G77" s="199"/>
      <c r="H77" s="200"/>
      <c r="I77" s="227">
        <f t="shared" si="0"/>
        <v>0</v>
      </c>
    </row>
    <row r="78" spans="1:9" s="40" customFormat="1" ht="12.75" hidden="1">
      <c r="A78" s="215"/>
      <c r="B78" s="216"/>
      <c r="C78" s="216"/>
      <c r="D78" s="217"/>
      <c r="E78" s="218"/>
      <c r="F78" s="196"/>
      <c r="G78" s="199"/>
      <c r="H78" s="200"/>
      <c r="I78" s="227">
        <f t="shared" si="0"/>
        <v>0</v>
      </c>
    </row>
    <row r="79" spans="1:9" s="40" customFormat="1" ht="12.75" hidden="1">
      <c r="A79" s="215"/>
      <c r="B79" s="216"/>
      <c r="C79" s="216"/>
      <c r="D79" s="217"/>
      <c r="E79" s="218"/>
      <c r="F79" s="196"/>
      <c r="G79" s="199"/>
      <c r="H79" s="200"/>
      <c r="I79" s="227">
        <f t="shared" si="0"/>
        <v>0</v>
      </c>
    </row>
    <row r="80" spans="1:9" s="40" customFormat="1" ht="12.75" hidden="1">
      <c r="A80" s="215"/>
      <c r="B80" s="216"/>
      <c r="C80" s="216"/>
      <c r="D80" s="217"/>
      <c r="E80" s="218"/>
      <c r="F80" s="196"/>
      <c r="G80" s="199"/>
      <c r="H80" s="200"/>
      <c r="I80" s="227">
        <f t="shared" si="0"/>
        <v>0</v>
      </c>
    </row>
    <row r="81" spans="1:9" s="40" customFormat="1" ht="12.75" hidden="1">
      <c r="A81" s="215"/>
      <c r="B81" s="216"/>
      <c r="C81" s="216"/>
      <c r="D81" s="217"/>
      <c r="E81" s="218"/>
      <c r="F81" s="196"/>
      <c r="G81" s="199"/>
      <c r="H81" s="200"/>
      <c r="I81" s="227">
        <f t="shared" si="0"/>
        <v>0</v>
      </c>
    </row>
    <row r="82" spans="1:9" s="40" customFormat="1" ht="12.75" hidden="1">
      <c r="A82" s="215"/>
      <c r="B82" s="216"/>
      <c r="C82" s="216"/>
      <c r="D82" s="217"/>
      <c r="E82" s="218"/>
      <c r="F82" s="196"/>
      <c r="G82" s="199"/>
      <c r="H82" s="200"/>
      <c r="I82" s="227">
        <f t="shared" ref="I82:I100" si="1">H82*E82*(1-G82)</f>
        <v>0</v>
      </c>
    </row>
    <row r="83" spans="1:9" s="40" customFormat="1" ht="12.75" hidden="1">
      <c r="A83" s="215"/>
      <c r="B83" s="216"/>
      <c r="C83" s="216"/>
      <c r="D83" s="217"/>
      <c r="E83" s="218"/>
      <c r="F83" s="196"/>
      <c r="G83" s="199"/>
      <c r="H83" s="200"/>
      <c r="I83" s="227">
        <f t="shared" si="1"/>
        <v>0</v>
      </c>
    </row>
    <row r="84" spans="1:9" s="40" customFormat="1" ht="12.75" hidden="1">
      <c r="A84" s="215"/>
      <c r="B84" s="216"/>
      <c r="C84" s="216"/>
      <c r="D84" s="217"/>
      <c r="E84" s="218"/>
      <c r="F84" s="196"/>
      <c r="G84" s="199"/>
      <c r="H84" s="200"/>
      <c r="I84" s="227">
        <f t="shared" si="1"/>
        <v>0</v>
      </c>
    </row>
    <row r="85" spans="1:9" s="40" customFormat="1" ht="12.75" hidden="1">
      <c r="A85" s="215"/>
      <c r="B85" s="216"/>
      <c r="C85" s="216"/>
      <c r="D85" s="217"/>
      <c r="E85" s="218"/>
      <c r="F85" s="196"/>
      <c r="G85" s="199"/>
      <c r="H85" s="200"/>
      <c r="I85" s="227">
        <f t="shared" si="1"/>
        <v>0</v>
      </c>
    </row>
    <row r="86" spans="1:9" s="40" customFormat="1" ht="12.75" hidden="1">
      <c r="A86" s="215"/>
      <c r="B86" s="216"/>
      <c r="C86" s="216"/>
      <c r="D86" s="217"/>
      <c r="E86" s="218"/>
      <c r="F86" s="196"/>
      <c r="G86" s="199"/>
      <c r="H86" s="200"/>
      <c r="I86" s="227">
        <f t="shared" si="1"/>
        <v>0</v>
      </c>
    </row>
    <row r="87" spans="1:9" s="40" customFormat="1" ht="12.75" hidden="1">
      <c r="A87" s="215"/>
      <c r="B87" s="216"/>
      <c r="C87" s="216"/>
      <c r="D87" s="217"/>
      <c r="E87" s="218"/>
      <c r="F87" s="196"/>
      <c r="G87" s="199"/>
      <c r="H87" s="200"/>
      <c r="I87" s="227">
        <f t="shared" si="1"/>
        <v>0</v>
      </c>
    </row>
    <row r="88" spans="1:9" s="40" customFormat="1" ht="12.75" hidden="1">
      <c r="A88" s="215"/>
      <c r="B88" s="216"/>
      <c r="C88" s="216"/>
      <c r="D88" s="217"/>
      <c r="E88" s="218"/>
      <c r="F88" s="196"/>
      <c r="G88" s="199"/>
      <c r="H88" s="200"/>
      <c r="I88" s="227">
        <f t="shared" si="1"/>
        <v>0</v>
      </c>
    </row>
    <row r="89" spans="1:9" s="40" customFormat="1" ht="12.75" hidden="1">
      <c r="A89" s="215"/>
      <c r="B89" s="216"/>
      <c r="C89" s="216"/>
      <c r="D89" s="217"/>
      <c r="E89" s="218"/>
      <c r="F89" s="196"/>
      <c r="G89" s="199"/>
      <c r="H89" s="200"/>
      <c r="I89" s="227">
        <f t="shared" si="1"/>
        <v>0</v>
      </c>
    </row>
    <row r="90" spans="1:9" s="40" customFormat="1" ht="12.75" hidden="1">
      <c r="A90" s="215"/>
      <c r="B90" s="216"/>
      <c r="C90" s="216"/>
      <c r="D90" s="217"/>
      <c r="E90" s="218"/>
      <c r="F90" s="196"/>
      <c r="G90" s="199"/>
      <c r="H90" s="200"/>
      <c r="I90" s="227">
        <f t="shared" si="1"/>
        <v>0</v>
      </c>
    </row>
    <row r="91" spans="1:9" s="40" customFormat="1" ht="12.75" hidden="1">
      <c r="A91" s="215"/>
      <c r="B91" s="216"/>
      <c r="C91" s="216"/>
      <c r="D91" s="217"/>
      <c r="E91" s="218"/>
      <c r="F91" s="196"/>
      <c r="G91" s="199"/>
      <c r="H91" s="200"/>
      <c r="I91" s="227">
        <f t="shared" si="1"/>
        <v>0</v>
      </c>
    </row>
    <row r="92" spans="1:9" s="40" customFormat="1" ht="12.75" hidden="1">
      <c r="A92" s="215"/>
      <c r="B92" s="216"/>
      <c r="C92" s="216"/>
      <c r="D92" s="217"/>
      <c r="E92" s="218"/>
      <c r="F92" s="196"/>
      <c r="G92" s="199"/>
      <c r="H92" s="200"/>
      <c r="I92" s="227">
        <f t="shared" si="1"/>
        <v>0</v>
      </c>
    </row>
    <row r="93" spans="1:9" s="40" customFormat="1" ht="12.75" hidden="1">
      <c r="A93" s="215"/>
      <c r="B93" s="216"/>
      <c r="C93" s="216"/>
      <c r="D93" s="217"/>
      <c r="E93" s="218"/>
      <c r="F93" s="196"/>
      <c r="G93" s="199"/>
      <c r="H93" s="200"/>
      <c r="I93" s="227">
        <f t="shared" si="1"/>
        <v>0</v>
      </c>
    </row>
    <row r="94" spans="1:9" s="40" customFormat="1" ht="12.75" hidden="1">
      <c r="A94" s="215"/>
      <c r="B94" s="216"/>
      <c r="C94" s="216"/>
      <c r="D94" s="217"/>
      <c r="E94" s="218"/>
      <c r="F94" s="196"/>
      <c r="G94" s="199"/>
      <c r="H94" s="200"/>
      <c r="I94" s="227">
        <f t="shared" si="1"/>
        <v>0</v>
      </c>
    </row>
    <row r="95" spans="1:9" s="40" customFormat="1" ht="12.75" hidden="1">
      <c r="A95" s="215"/>
      <c r="B95" s="216"/>
      <c r="C95" s="216"/>
      <c r="D95" s="217"/>
      <c r="E95" s="218"/>
      <c r="F95" s="196"/>
      <c r="G95" s="199"/>
      <c r="H95" s="200"/>
      <c r="I95" s="227">
        <f t="shared" si="1"/>
        <v>0</v>
      </c>
    </row>
    <row r="96" spans="1:9" s="40" customFormat="1" ht="12.75" hidden="1">
      <c r="A96" s="215"/>
      <c r="B96" s="216"/>
      <c r="C96" s="216"/>
      <c r="D96" s="217"/>
      <c r="E96" s="218"/>
      <c r="F96" s="196"/>
      <c r="G96" s="199"/>
      <c r="H96" s="200"/>
      <c r="I96" s="227">
        <f t="shared" si="1"/>
        <v>0</v>
      </c>
    </row>
    <row r="97" spans="1:9" s="40" customFormat="1" ht="12.75" hidden="1">
      <c r="A97" s="215"/>
      <c r="B97" s="216"/>
      <c r="C97" s="216"/>
      <c r="D97" s="217"/>
      <c r="E97" s="218"/>
      <c r="F97" s="196"/>
      <c r="G97" s="199"/>
      <c r="H97" s="200"/>
      <c r="I97" s="227">
        <f t="shared" si="1"/>
        <v>0</v>
      </c>
    </row>
    <row r="98" spans="1:9" s="40" customFormat="1" ht="12.75" hidden="1">
      <c r="A98" s="215"/>
      <c r="B98" s="216"/>
      <c r="C98" s="216"/>
      <c r="D98" s="217"/>
      <c r="E98" s="218"/>
      <c r="F98" s="196"/>
      <c r="G98" s="199"/>
      <c r="H98" s="200"/>
      <c r="I98" s="227">
        <f t="shared" si="1"/>
        <v>0</v>
      </c>
    </row>
    <row r="99" spans="1:9" s="40" customFormat="1" ht="12.75" hidden="1">
      <c r="A99" s="215"/>
      <c r="B99" s="216"/>
      <c r="C99" s="216"/>
      <c r="D99" s="217"/>
      <c r="E99" s="218"/>
      <c r="F99" s="196"/>
      <c r="G99" s="199"/>
      <c r="H99" s="200"/>
      <c r="I99" s="227">
        <f t="shared" si="1"/>
        <v>0</v>
      </c>
    </row>
    <row r="100" spans="1:9" s="40" customFormat="1" ht="12.75" hidden="1">
      <c r="A100" s="215"/>
      <c r="B100" s="216"/>
      <c r="C100" s="216"/>
      <c r="D100" s="217"/>
      <c r="E100" s="218"/>
      <c r="F100" s="196"/>
      <c r="G100" s="199"/>
      <c r="H100" s="200"/>
      <c r="I100" s="227">
        <f t="shared" si="1"/>
        <v>0</v>
      </c>
    </row>
    <row r="101" spans="1:9" s="40" customFormat="1" ht="12.75" hidden="1">
      <c r="A101" s="228" t="s">
        <v>84</v>
      </c>
      <c r="D101" s="229"/>
      <c r="E101" s="189"/>
      <c r="F101" s="230"/>
      <c r="G101" s="187"/>
      <c r="H101" s="188"/>
      <c r="I101" s="189"/>
    </row>
    <row r="102" spans="1:9" s="40" customFormat="1" ht="12.75">
      <c r="A102" s="190"/>
      <c r="D102" s="229"/>
      <c r="E102" s="189"/>
      <c r="F102" s="230"/>
      <c r="G102" s="187"/>
      <c r="H102" s="188"/>
      <c r="I102" s="189"/>
    </row>
    <row r="103" spans="1:9" s="40" customFormat="1" ht="12.75">
      <c r="A103" s="190"/>
      <c r="D103" s="229"/>
      <c r="E103" s="189"/>
      <c r="F103" s="230"/>
      <c r="G103" s="187"/>
      <c r="H103" s="188"/>
      <c r="I103" s="189"/>
    </row>
    <row r="104" spans="1:9" s="40" customFormat="1" ht="12.75">
      <c r="A104" s="190"/>
      <c r="D104" s="229"/>
      <c r="E104" s="189"/>
      <c r="F104" s="230"/>
      <c r="G104" s="187"/>
      <c r="H104" s="188"/>
      <c r="I104" s="189"/>
    </row>
    <row r="105" spans="1:9" s="40" customFormat="1" ht="12.75">
      <c r="A105" s="190"/>
      <c r="D105" s="229"/>
      <c r="E105" s="189"/>
      <c r="F105" s="230"/>
      <c r="G105" s="187"/>
      <c r="H105" s="188"/>
      <c r="I105" s="189"/>
    </row>
    <row r="106" spans="1:9" s="40" customFormat="1" ht="12.75">
      <c r="A106" s="190"/>
      <c r="D106" s="229"/>
      <c r="E106" s="189"/>
      <c r="F106" s="230"/>
      <c r="G106" s="187"/>
      <c r="H106" s="188"/>
      <c r="I106" s="189"/>
    </row>
    <row r="107" spans="1:9" s="40" customFormat="1" ht="12.75">
      <c r="A107" s="190"/>
      <c r="D107" s="229"/>
      <c r="E107" s="189"/>
      <c r="F107" s="230"/>
      <c r="G107" s="187"/>
      <c r="H107" s="188"/>
      <c r="I107" s="189"/>
    </row>
    <row r="108" spans="1:9" s="40" customFormat="1" ht="12.75">
      <c r="A108" s="190"/>
      <c r="D108" s="229"/>
      <c r="E108" s="189"/>
      <c r="F108" s="230"/>
      <c r="G108" s="187"/>
      <c r="H108" s="188"/>
      <c r="I108" s="189"/>
    </row>
    <row r="109" spans="1:9" s="40" customFormat="1" ht="12.75">
      <c r="A109" s="190"/>
      <c r="D109" s="229"/>
      <c r="E109" s="189"/>
      <c r="F109" s="230"/>
      <c r="G109" s="187"/>
      <c r="H109" s="188"/>
      <c r="I109" s="189"/>
    </row>
    <row r="110" spans="1:9" s="40" customFormat="1" ht="12.75">
      <c r="A110" s="190"/>
      <c r="D110" s="229"/>
      <c r="E110" s="189"/>
      <c r="F110" s="230"/>
      <c r="G110" s="187"/>
      <c r="H110" s="188"/>
      <c r="I110" s="189"/>
    </row>
    <row r="111" spans="1:9" s="40" customFormat="1" ht="12.75">
      <c r="A111" s="190"/>
      <c r="D111" s="229"/>
      <c r="E111" s="189"/>
      <c r="F111" s="230"/>
      <c r="G111" s="187"/>
      <c r="H111" s="188"/>
      <c r="I111" s="189"/>
    </row>
    <row r="112" spans="1:9" s="40" customFormat="1" ht="12.75">
      <c r="A112" s="190"/>
      <c r="D112" s="229"/>
      <c r="E112" s="189"/>
      <c r="F112" s="230"/>
      <c r="G112" s="187"/>
      <c r="H112" s="188"/>
      <c r="I112" s="189"/>
    </row>
    <row r="113" spans="1:9" s="40" customFormat="1" ht="12.75">
      <c r="A113" s="190"/>
      <c r="D113" s="229"/>
      <c r="E113" s="189"/>
      <c r="F113" s="230"/>
      <c r="G113" s="187"/>
      <c r="H113" s="188"/>
      <c r="I113" s="189"/>
    </row>
    <row r="114" spans="1:9" s="40" customFormat="1" ht="12.75">
      <c r="A114" s="190"/>
      <c r="D114" s="229"/>
      <c r="E114" s="189"/>
      <c r="F114" s="230"/>
      <c r="G114" s="187"/>
      <c r="H114" s="188"/>
      <c r="I114" s="189"/>
    </row>
    <row r="115" spans="1:9" s="40" customFormat="1" ht="12.75">
      <c r="A115" s="190"/>
      <c r="D115" s="229"/>
      <c r="E115" s="189"/>
      <c r="F115" s="230"/>
      <c r="G115" s="187"/>
      <c r="H115" s="188"/>
      <c r="I115" s="189"/>
    </row>
    <row r="116" spans="1:9" s="40" customFormat="1" ht="12.75">
      <c r="A116" s="190"/>
      <c r="D116" s="229"/>
      <c r="E116" s="189"/>
      <c r="F116" s="230"/>
      <c r="G116" s="187"/>
      <c r="H116" s="188"/>
      <c r="I116" s="189"/>
    </row>
    <row r="117" spans="1:9" s="40" customFormat="1" ht="12.75">
      <c r="A117" s="190"/>
      <c r="D117" s="229"/>
      <c r="E117" s="189"/>
      <c r="F117" s="230"/>
      <c r="G117" s="187"/>
      <c r="H117" s="188"/>
      <c r="I117" s="189"/>
    </row>
    <row r="118" spans="1:9" s="40" customFormat="1" ht="12.75">
      <c r="A118" s="190"/>
      <c r="D118" s="229"/>
      <c r="E118" s="189"/>
      <c r="F118" s="230"/>
      <c r="G118" s="187"/>
      <c r="H118" s="188"/>
      <c r="I118" s="189"/>
    </row>
    <row r="119" spans="1:9" s="40" customFormat="1" ht="12.75">
      <c r="A119" s="190"/>
      <c r="D119" s="229"/>
      <c r="E119" s="189"/>
      <c r="F119" s="230"/>
      <c r="G119" s="187"/>
      <c r="H119" s="188"/>
      <c r="I119" s="189"/>
    </row>
    <row r="120" spans="1:9" s="40" customFormat="1" ht="12.75">
      <c r="A120" s="190"/>
      <c r="D120" s="229"/>
      <c r="E120" s="189"/>
      <c r="F120" s="230"/>
      <c r="G120" s="187"/>
      <c r="H120" s="188"/>
      <c r="I120" s="189"/>
    </row>
  </sheetData>
  <sheetProtection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34:H100 A17:I33">
    <cfRule type="notContainsBlanks" dxfId="73" priority="5">
      <formula>LEN(TRIM(A17))&gt;0</formula>
    </cfRule>
  </conditionalFormatting>
  <conditionalFormatting sqref="A17:A1048576">
    <cfRule type="duplicateValues" dxfId="72" priority="4"/>
  </conditionalFormatting>
  <conditionalFormatting sqref="A3:A5 A7:A1048576">
    <cfRule type="duplicateValues" dxfId="71" priority="3"/>
  </conditionalFormatting>
  <conditionalFormatting sqref="A6">
    <cfRule type="duplicateValues" dxfId="70" priority="2"/>
  </conditionalFormatting>
  <conditionalFormatting sqref="A1:A2">
    <cfRule type="duplicateValues" dxfId="69" priority="1"/>
  </conditionalFormatting>
  <hyperlinks>
    <hyperlink ref="A7" r:id="rId1" xr:uid="{1528BC48-1833-46E9-9C78-A837BE6D78D3}"/>
  </hyperlinks>
  <printOptions horizontalCentered="1"/>
  <pageMargins left="0.2" right="0.2" top="0.25" bottom="0.5" header="0.3" footer="0.3"/>
  <pageSetup orientation="landscape" r:id="rId2"/>
  <headerFooter>
    <oddFooter>&amp;C&amp;"-,Bold"&amp;14&amp;A  &amp;F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BAFB-6D47-482F-A2B9-E665F2EA6490}">
  <dimension ref="A1:K101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219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220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221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222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05"/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>
      <c r="A11" s="74" t="s">
        <v>81</v>
      </c>
      <c r="B11" s="13" t="s">
        <v>228</v>
      </c>
      <c r="D11" s="69"/>
      <c r="E11" s="13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108</v>
      </c>
      <c r="B12" s="13" t="s">
        <v>229</v>
      </c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13" t="s">
        <v>101</v>
      </c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13" t="s">
        <v>96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</row>
    <row r="15" spans="1:11" ht="16.5" customHeight="1" thickBot="1">
      <c r="A15" s="75" t="s">
        <v>92</v>
      </c>
      <c r="B15" s="67" t="s">
        <v>98</v>
      </c>
      <c r="C15" s="61"/>
      <c r="D15" s="70"/>
      <c r="E15" s="61"/>
      <c r="F15" s="61"/>
      <c r="G15" s="62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9" s="410" customFormat="1" ht="27" customHeight="1">
      <c r="A17" s="408" t="s">
        <v>420</v>
      </c>
      <c r="B17" s="405" t="s">
        <v>421</v>
      </c>
      <c r="C17" s="405" t="s">
        <v>422</v>
      </c>
      <c r="D17" s="406">
        <v>44578</v>
      </c>
      <c r="E17" s="407">
        <v>24.99</v>
      </c>
      <c r="F17" s="407">
        <v>23.99</v>
      </c>
      <c r="G17" s="30">
        <v>0.55000000000000004</v>
      </c>
      <c r="H17" s="31"/>
      <c r="I17" s="409">
        <f>H17*E17*(1-G17)</f>
        <v>0</v>
      </c>
    </row>
    <row r="18" spans="1:9" s="410" customFormat="1" ht="27" customHeight="1">
      <c r="A18" s="408" t="s">
        <v>423</v>
      </c>
      <c r="B18" s="405" t="s">
        <v>424</v>
      </c>
      <c r="C18" s="405" t="s">
        <v>425</v>
      </c>
      <c r="D18" s="406">
        <v>44936</v>
      </c>
      <c r="E18" s="407">
        <v>12.99</v>
      </c>
      <c r="F18" s="407">
        <v>11.99</v>
      </c>
      <c r="G18" s="30">
        <v>0.55000000000000004</v>
      </c>
      <c r="H18" s="31"/>
      <c r="I18" s="409">
        <f t="shared" ref="I18:I81" si="0">H18*E18*(1-G18)</f>
        <v>0</v>
      </c>
    </row>
    <row r="19" spans="1:9" s="410" customFormat="1" ht="27" customHeight="1">
      <c r="A19" s="408" t="s">
        <v>426</v>
      </c>
      <c r="B19" s="405" t="s">
        <v>427</v>
      </c>
      <c r="C19" s="405" t="s">
        <v>428</v>
      </c>
      <c r="D19" s="406">
        <v>44817</v>
      </c>
      <c r="E19" s="407">
        <v>17.989999999999998</v>
      </c>
      <c r="F19" s="407">
        <v>16.989999999999998</v>
      </c>
      <c r="G19" s="30">
        <v>0.55000000000000004</v>
      </c>
      <c r="H19" s="31"/>
      <c r="I19" s="409">
        <f t="shared" si="0"/>
        <v>0</v>
      </c>
    </row>
    <row r="20" spans="1:9" s="410" customFormat="1" ht="27" customHeight="1">
      <c r="A20" s="408" t="s">
        <v>429</v>
      </c>
      <c r="B20" s="405" t="s">
        <v>430</v>
      </c>
      <c r="C20" s="405" t="s">
        <v>431</v>
      </c>
      <c r="D20" s="406">
        <v>44888</v>
      </c>
      <c r="E20" s="407">
        <v>21.99</v>
      </c>
      <c r="F20" s="407">
        <v>20.99</v>
      </c>
      <c r="G20" s="30">
        <v>0.55000000000000004</v>
      </c>
      <c r="H20" s="31"/>
      <c r="I20" s="409">
        <f t="shared" si="0"/>
        <v>0</v>
      </c>
    </row>
    <row r="21" spans="1:9" s="410" customFormat="1" ht="27" customHeight="1">
      <c r="A21" s="408" t="s">
        <v>432</v>
      </c>
      <c r="B21" s="405" t="s">
        <v>433</v>
      </c>
      <c r="C21" s="405" t="s">
        <v>434</v>
      </c>
      <c r="D21" s="406">
        <v>44866</v>
      </c>
      <c r="E21" s="407">
        <v>27.99</v>
      </c>
      <c r="F21" s="407">
        <v>26.99</v>
      </c>
      <c r="G21" s="30">
        <v>0.55000000000000004</v>
      </c>
      <c r="H21" s="31"/>
      <c r="I21" s="409">
        <f t="shared" si="0"/>
        <v>0</v>
      </c>
    </row>
    <row r="22" spans="1:9" s="410" customFormat="1" ht="21.75" customHeight="1">
      <c r="A22" s="408" t="s">
        <v>435</v>
      </c>
      <c r="B22" s="405" t="s">
        <v>436</v>
      </c>
      <c r="C22" s="405" t="s">
        <v>437</v>
      </c>
      <c r="D22" s="406">
        <v>44861</v>
      </c>
      <c r="E22" s="407">
        <v>16.989999999999998</v>
      </c>
      <c r="F22" s="407">
        <v>15.99</v>
      </c>
      <c r="G22" s="30">
        <v>0.55000000000000004</v>
      </c>
      <c r="H22" s="31"/>
      <c r="I22" s="409">
        <f t="shared" si="0"/>
        <v>0</v>
      </c>
    </row>
    <row r="23" spans="1:9" s="410" customFormat="1" ht="27" customHeight="1">
      <c r="A23" s="408" t="s">
        <v>438</v>
      </c>
      <c r="B23" s="405" t="s">
        <v>439</v>
      </c>
      <c r="C23" s="405" t="s">
        <v>434</v>
      </c>
      <c r="D23" s="406">
        <v>44866</v>
      </c>
      <c r="E23" s="407">
        <v>25.99</v>
      </c>
      <c r="F23" s="407">
        <v>24.99</v>
      </c>
      <c r="G23" s="30">
        <v>0.55000000000000004</v>
      </c>
      <c r="H23" s="31"/>
      <c r="I23" s="409">
        <f t="shared" si="0"/>
        <v>0</v>
      </c>
    </row>
    <row r="24" spans="1:9" s="410" customFormat="1" ht="21.75" customHeight="1">
      <c r="A24" s="408" t="s">
        <v>440</v>
      </c>
      <c r="B24" s="405" t="s">
        <v>441</v>
      </c>
      <c r="C24" s="405" t="s">
        <v>442</v>
      </c>
      <c r="D24" s="406">
        <v>44774</v>
      </c>
      <c r="E24" s="407">
        <v>15.99</v>
      </c>
      <c r="F24" s="407">
        <v>14.99</v>
      </c>
      <c r="G24" s="30">
        <v>0.55000000000000004</v>
      </c>
      <c r="H24" s="31"/>
      <c r="I24" s="409">
        <f t="shared" si="0"/>
        <v>0</v>
      </c>
    </row>
    <row r="25" spans="1:9" s="410" customFormat="1" ht="27" customHeight="1">
      <c r="A25" s="408" t="s">
        <v>443</v>
      </c>
      <c r="B25" s="405" t="s">
        <v>444</v>
      </c>
      <c r="C25" s="405" t="s">
        <v>445</v>
      </c>
      <c r="D25" s="406">
        <v>44895</v>
      </c>
      <c r="E25" s="407">
        <v>14.99</v>
      </c>
      <c r="F25" s="407">
        <v>13.99</v>
      </c>
      <c r="G25" s="30">
        <v>0.55000000000000004</v>
      </c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10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10" s="12" customFormat="1" ht="12.75">
      <c r="A34" s="33"/>
      <c r="B34" s="13"/>
      <c r="C34" s="13"/>
      <c r="D34" s="34"/>
      <c r="E34" s="35"/>
      <c r="F34" s="36"/>
      <c r="G34" s="37"/>
      <c r="H34" s="37"/>
      <c r="I34" s="37"/>
      <c r="J34" s="37"/>
    </row>
    <row r="35" spans="1:10" s="12" customFormat="1" ht="12.75">
      <c r="A35" s="33"/>
      <c r="B35" s="13"/>
      <c r="C35" s="13"/>
      <c r="D35" s="34"/>
      <c r="E35" s="35"/>
      <c r="F35" s="36"/>
      <c r="G35" s="37"/>
      <c r="H35" s="37"/>
      <c r="I35" s="37"/>
      <c r="J35" s="37"/>
    </row>
    <row r="36" spans="1:10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10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10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10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10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10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10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10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10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10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10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10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10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12" customFormat="1" ht="12.75" hidden="1">
      <c r="A49" s="33"/>
      <c r="B49" s="13"/>
      <c r="C49" s="13"/>
      <c r="D49" s="34"/>
      <c r="E49" s="35"/>
      <c r="F49" s="36"/>
      <c r="G49" s="37"/>
      <c r="H49" s="38"/>
      <c r="I49" s="39">
        <f t="shared" si="0"/>
        <v>0</v>
      </c>
    </row>
    <row r="50" spans="1:9" s="12" customFormat="1" ht="12.75" hidden="1">
      <c r="A50" s="33"/>
      <c r="B50" s="13"/>
      <c r="C50" s="13"/>
      <c r="D50" s="34"/>
      <c r="E50" s="35"/>
      <c r="F50" s="36"/>
      <c r="G50" s="37"/>
      <c r="H50" s="38"/>
      <c r="I50" s="39">
        <f t="shared" si="0"/>
        <v>0</v>
      </c>
    </row>
    <row r="51" spans="1:9" s="12" customFormat="1" ht="12.75" hidden="1">
      <c r="A51" s="33"/>
      <c r="B51" s="13"/>
      <c r="C51" s="13"/>
      <c r="D51" s="34"/>
      <c r="E51" s="35"/>
      <c r="F51" s="36"/>
      <c r="G51" s="37"/>
      <c r="H51" s="38"/>
      <c r="I51" s="39">
        <f t="shared" si="0"/>
        <v>0</v>
      </c>
    </row>
    <row r="52" spans="1:9" s="12" customFormat="1" ht="12.75" hidden="1">
      <c r="A52" s="33"/>
      <c r="B52" s="13"/>
      <c r="C52" s="13"/>
      <c r="D52" s="34"/>
      <c r="E52" s="35"/>
      <c r="F52" s="36"/>
      <c r="G52" s="37"/>
      <c r="H52" s="38"/>
      <c r="I52" s="39">
        <f t="shared" si="0"/>
        <v>0</v>
      </c>
    </row>
    <row r="53" spans="1:9" s="12" customFormat="1" ht="12.75" hidden="1">
      <c r="A53" s="33"/>
      <c r="B53" s="13"/>
      <c r="C53" s="13"/>
      <c r="D53" s="34"/>
      <c r="E53" s="35"/>
      <c r="F53" s="36"/>
      <c r="G53" s="37"/>
      <c r="H53" s="38"/>
      <c r="I53" s="39">
        <f t="shared" si="0"/>
        <v>0</v>
      </c>
    </row>
    <row r="54" spans="1:9" s="12" customFormat="1" ht="12.75" hidden="1">
      <c r="A54" s="33"/>
      <c r="B54" s="13"/>
      <c r="C54" s="13"/>
      <c r="D54" s="34"/>
      <c r="E54" s="35"/>
      <c r="F54" s="36"/>
      <c r="G54" s="37"/>
      <c r="H54" s="38"/>
      <c r="I54" s="39">
        <f t="shared" si="0"/>
        <v>0</v>
      </c>
    </row>
    <row r="55" spans="1:9" s="12" customFormat="1" ht="12.75" hidden="1">
      <c r="A55" s="33"/>
      <c r="B55" s="13"/>
      <c r="C55" s="13"/>
      <c r="D55" s="34"/>
      <c r="E55" s="35"/>
      <c r="F55" s="36"/>
      <c r="G55" s="37"/>
      <c r="H55" s="38"/>
      <c r="I55" s="39">
        <f t="shared" si="0"/>
        <v>0</v>
      </c>
    </row>
    <row r="56" spans="1:9" s="12" customFormat="1" ht="12.75" hidden="1">
      <c r="A56" s="33"/>
      <c r="B56" s="13"/>
      <c r="C56" s="13"/>
      <c r="D56" s="34"/>
      <c r="E56" s="35"/>
      <c r="F56" s="36"/>
      <c r="G56" s="37"/>
      <c r="H56" s="38"/>
      <c r="I56" s="39">
        <f t="shared" si="0"/>
        <v>0</v>
      </c>
    </row>
    <row r="57" spans="1:9" s="12" customFormat="1" ht="12.75" hidden="1">
      <c r="A57" s="33"/>
      <c r="B57" s="13"/>
      <c r="C57" s="13"/>
      <c r="D57" s="34"/>
      <c r="E57" s="35"/>
      <c r="F57" s="36"/>
      <c r="G57" s="37"/>
      <c r="H57" s="38"/>
      <c r="I57" s="39">
        <f t="shared" si="0"/>
        <v>0</v>
      </c>
    </row>
    <row r="58" spans="1:9" s="12" customFormat="1" ht="12.75" hidden="1">
      <c r="A58" s="33"/>
      <c r="B58" s="13"/>
      <c r="C58" s="13"/>
      <c r="D58" s="34"/>
      <c r="E58" s="35"/>
      <c r="F58" s="36"/>
      <c r="G58" s="37"/>
      <c r="H58" s="38"/>
      <c r="I58" s="39">
        <f t="shared" si="0"/>
        <v>0</v>
      </c>
    </row>
    <row r="59" spans="1:9" s="12" customFormat="1" ht="12.75" hidden="1">
      <c r="A59" s="33"/>
      <c r="B59" s="13"/>
      <c r="C59" s="13"/>
      <c r="D59" s="34"/>
      <c r="E59" s="35"/>
      <c r="F59" s="36"/>
      <c r="G59" s="37"/>
      <c r="H59" s="38"/>
      <c r="I59" s="39">
        <f t="shared" si="0"/>
        <v>0</v>
      </c>
    </row>
    <row r="60" spans="1:9" s="12" customFormat="1" ht="12.75" hidden="1">
      <c r="A60" s="33"/>
      <c r="B60" s="13"/>
      <c r="C60" s="13"/>
      <c r="D60" s="34"/>
      <c r="E60" s="35"/>
      <c r="F60" s="36"/>
      <c r="G60" s="37"/>
      <c r="H60" s="38"/>
      <c r="I60" s="39">
        <f t="shared" si="0"/>
        <v>0</v>
      </c>
    </row>
    <row r="61" spans="1:9" s="12" customFormat="1" ht="12.75" hidden="1">
      <c r="A61" s="33"/>
      <c r="B61" s="13"/>
      <c r="C61" s="13"/>
      <c r="D61" s="34"/>
      <c r="E61" s="35"/>
      <c r="F61" s="36"/>
      <c r="G61" s="37"/>
      <c r="H61" s="38"/>
      <c r="I61" s="39">
        <f t="shared" si="0"/>
        <v>0</v>
      </c>
    </row>
    <row r="62" spans="1:9" s="12" customFormat="1" ht="12.75" hidden="1">
      <c r="A62" s="33"/>
      <c r="B62" s="13"/>
      <c r="C62" s="13"/>
      <c r="D62" s="34"/>
      <c r="E62" s="35"/>
      <c r="F62" s="36"/>
      <c r="G62" s="37"/>
      <c r="H62" s="38"/>
      <c r="I62" s="39">
        <f t="shared" si="0"/>
        <v>0</v>
      </c>
    </row>
    <row r="63" spans="1:9" s="12" customFormat="1" ht="12.75" hidden="1">
      <c r="A63" s="33"/>
      <c r="B63" s="13"/>
      <c r="C63" s="13"/>
      <c r="D63" s="34"/>
      <c r="E63" s="35"/>
      <c r="F63" s="36"/>
      <c r="G63" s="37"/>
      <c r="H63" s="38"/>
      <c r="I63" s="39">
        <f t="shared" si="0"/>
        <v>0</v>
      </c>
    </row>
    <row r="64" spans="1:9" s="12" customFormat="1" ht="12.75" hidden="1">
      <c r="A64" s="33"/>
      <c r="B64" s="13"/>
      <c r="C64" s="13"/>
      <c r="D64" s="34"/>
      <c r="E64" s="35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si="0"/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0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0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0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0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0"/>
        <v>0</v>
      </c>
    </row>
    <row r="72" spans="1:9" s="40" customFormat="1" ht="12.75" hidden="1">
      <c r="A72" s="33"/>
      <c r="B72" s="1"/>
      <c r="C72" s="1"/>
      <c r="D72" s="2"/>
      <c r="E72" s="14"/>
      <c r="F72" s="36"/>
      <c r="G72" s="37"/>
      <c r="H72" s="38"/>
      <c r="I72" s="39">
        <f t="shared" si="0"/>
        <v>0</v>
      </c>
    </row>
    <row r="73" spans="1:9" s="40" customFormat="1" ht="12.75" hidden="1">
      <c r="A73" s="33"/>
      <c r="B73" s="1"/>
      <c r="C73" s="1"/>
      <c r="D73" s="2"/>
      <c r="E73" s="14"/>
      <c r="F73" s="36"/>
      <c r="G73" s="37"/>
      <c r="H73" s="38"/>
      <c r="I73" s="39">
        <f t="shared" si="0"/>
        <v>0</v>
      </c>
    </row>
    <row r="74" spans="1:9" s="40" customFormat="1" ht="12.75" hidden="1">
      <c r="A74" s="33"/>
      <c r="B74" s="1"/>
      <c r="C74" s="1"/>
      <c r="D74" s="2"/>
      <c r="E74" s="14"/>
      <c r="F74" s="36"/>
      <c r="G74" s="37"/>
      <c r="H74" s="38"/>
      <c r="I74" s="39">
        <f t="shared" si="0"/>
        <v>0</v>
      </c>
    </row>
    <row r="75" spans="1:9" s="40" customFormat="1" ht="12.75" hidden="1">
      <c r="A75" s="33"/>
      <c r="B75" s="1"/>
      <c r="C75" s="1"/>
      <c r="D75" s="2"/>
      <c r="E75" s="14"/>
      <c r="F75" s="36"/>
      <c r="G75" s="37"/>
      <c r="H75" s="38"/>
      <c r="I75" s="39">
        <f t="shared" si="0"/>
        <v>0</v>
      </c>
    </row>
    <row r="76" spans="1:9" s="40" customFormat="1" ht="12.75" hidden="1">
      <c r="A76" s="33"/>
      <c r="B76" s="1"/>
      <c r="C76" s="1"/>
      <c r="D76" s="2"/>
      <c r="E76" s="14"/>
      <c r="F76" s="36"/>
      <c r="G76" s="37"/>
      <c r="H76" s="38"/>
      <c r="I76" s="39">
        <f t="shared" si="0"/>
        <v>0</v>
      </c>
    </row>
    <row r="77" spans="1:9" s="40" customFormat="1" ht="12.75" hidden="1">
      <c r="A77" s="33"/>
      <c r="B77" s="1"/>
      <c r="C77" s="1"/>
      <c r="D77" s="2"/>
      <c r="E77" s="14"/>
      <c r="F77" s="36"/>
      <c r="G77" s="37"/>
      <c r="H77" s="38"/>
      <c r="I77" s="39">
        <f t="shared" si="0"/>
        <v>0</v>
      </c>
    </row>
    <row r="78" spans="1:9" s="40" customFormat="1" ht="12.75" hidden="1">
      <c r="A78" s="33"/>
      <c r="B78" s="1"/>
      <c r="C78" s="1"/>
      <c r="D78" s="2"/>
      <c r="E78" s="14"/>
      <c r="F78" s="36"/>
      <c r="G78" s="37"/>
      <c r="H78" s="38"/>
      <c r="I78" s="39">
        <f t="shared" si="0"/>
        <v>0</v>
      </c>
    </row>
    <row r="79" spans="1:9" s="40" customFormat="1" ht="12.75" hidden="1">
      <c r="A79" s="33"/>
      <c r="B79" s="1"/>
      <c r="C79" s="1"/>
      <c r="D79" s="2"/>
      <c r="E79" s="14"/>
      <c r="F79" s="36"/>
      <c r="G79" s="37"/>
      <c r="H79" s="38"/>
      <c r="I79" s="39">
        <f t="shared" si="0"/>
        <v>0</v>
      </c>
    </row>
    <row r="80" spans="1:9" s="40" customFormat="1" ht="12.75" hidden="1">
      <c r="A80" s="33"/>
      <c r="B80" s="1"/>
      <c r="C80" s="1"/>
      <c r="D80" s="2"/>
      <c r="E80" s="14"/>
      <c r="F80" s="36"/>
      <c r="G80" s="37"/>
      <c r="H80" s="38"/>
      <c r="I80" s="39">
        <f t="shared" si="0"/>
        <v>0</v>
      </c>
    </row>
    <row r="81" spans="1:9" s="40" customFormat="1" ht="12.75" hidden="1">
      <c r="A81" s="33"/>
      <c r="B81" s="1"/>
      <c r="C81" s="1"/>
      <c r="D81" s="2"/>
      <c r="E81" s="14"/>
      <c r="F81" s="36"/>
      <c r="G81" s="37"/>
      <c r="H81" s="38"/>
      <c r="I81" s="39">
        <f t="shared" si="0"/>
        <v>0</v>
      </c>
    </row>
    <row r="82" spans="1:9" s="40" customFormat="1" ht="12.75" hidden="1">
      <c r="A82" s="33"/>
      <c r="B82" s="1"/>
      <c r="C82" s="1"/>
      <c r="D82" s="2"/>
      <c r="E82" s="14"/>
      <c r="F82" s="36"/>
      <c r="G82" s="37"/>
      <c r="H82" s="38"/>
      <c r="I82" s="39">
        <f t="shared" ref="I82:I100" si="1">H82*E82*(1-G82)</f>
        <v>0</v>
      </c>
    </row>
    <row r="83" spans="1:9" s="40" customFormat="1" ht="12.75" hidden="1">
      <c r="A83" s="33"/>
      <c r="B83" s="1"/>
      <c r="C83" s="1"/>
      <c r="D83" s="2"/>
      <c r="E83" s="14"/>
      <c r="F83" s="36"/>
      <c r="G83" s="37"/>
      <c r="H83" s="38"/>
      <c r="I83" s="39">
        <f t="shared" si="1"/>
        <v>0</v>
      </c>
    </row>
    <row r="84" spans="1:9" s="40" customFormat="1" ht="12.75" hidden="1">
      <c r="A84" s="33"/>
      <c r="B84" s="1"/>
      <c r="C84" s="1"/>
      <c r="D84" s="2"/>
      <c r="E84" s="14"/>
      <c r="F84" s="36"/>
      <c r="G84" s="37"/>
      <c r="H84" s="38"/>
      <c r="I84" s="39">
        <f t="shared" si="1"/>
        <v>0</v>
      </c>
    </row>
    <row r="85" spans="1:9" s="40" customFormat="1" ht="12.75" hidden="1">
      <c r="A85" s="33"/>
      <c r="B85" s="1"/>
      <c r="C85" s="1"/>
      <c r="D85" s="2"/>
      <c r="E85" s="14"/>
      <c r="F85" s="36"/>
      <c r="G85" s="37"/>
      <c r="H85" s="38"/>
      <c r="I85" s="39">
        <f t="shared" si="1"/>
        <v>0</v>
      </c>
    </row>
    <row r="86" spans="1:9" s="40" customFormat="1" ht="12.75" hidden="1">
      <c r="A86" s="33"/>
      <c r="B86" s="1"/>
      <c r="C86" s="1"/>
      <c r="D86" s="2"/>
      <c r="E86" s="14"/>
      <c r="F86" s="36"/>
      <c r="G86" s="37"/>
      <c r="H86" s="38"/>
      <c r="I86" s="39">
        <f t="shared" si="1"/>
        <v>0</v>
      </c>
    </row>
    <row r="87" spans="1:9" s="40" customFormat="1" ht="12.75" hidden="1">
      <c r="A87" s="33"/>
      <c r="B87" s="1"/>
      <c r="C87" s="1"/>
      <c r="D87" s="2"/>
      <c r="E87" s="14"/>
      <c r="F87" s="36"/>
      <c r="G87" s="37"/>
      <c r="H87" s="38"/>
      <c r="I87" s="39">
        <f t="shared" si="1"/>
        <v>0</v>
      </c>
    </row>
    <row r="88" spans="1:9" hidden="1">
      <c r="A88" s="33"/>
      <c r="F88" s="36"/>
      <c r="G88" s="37"/>
      <c r="H88" s="38"/>
      <c r="I88" s="39">
        <f t="shared" si="1"/>
        <v>0</v>
      </c>
    </row>
    <row r="89" spans="1:9" hidden="1">
      <c r="A89" s="33"/>
      <c r="F89" s="36"/>
      <c r="G89" s="37"/>
      <c r="H89" s="38"/>
      <c r="I89" s="39">
        <f t="shared" si="1"/>
        <v>0</v>
      </c>
    </row>
    <row r="90" spans="1:9" hidden="1">
      <c r="A90" s="33"/>
      <c r="F90" s="36"/>
      <c r="G90" s="37"/>
      <c r="H90" s="38"/>
      <c r="I90" s="39">
        <f t="shared" si="1"/>
        <v>0</v>
      </c>
    </row>
    <row r="91" spans="1:9" hidden="1">
      <c r="A91" s="33"/>
      <c r="F91" s="36"/>
      <c r="G91" s="37"/>
      <c r="H91" s="38"/>
      <c r="I91" s="39">
        <f t="shared" si="1"/>
        <v>0</v>
      </c>
    </row>
    <row r="92" spans="1:9" hidden="1">
      <c r="A92" s="33"/>
      <c r="F92" s="36"/>
      <c r="G92" s="37"/>
      <c r="H92" s="38"/>
      <c r="I92" s="39">
        <f t="shared" si="1"/>
        <v>0</v>
      </c>
    </row>
    <row r="93" spans="1:9" hidden="1">
      <c r="A93" s="33"/>
      <c r="F93" s="36"/>
      <c r="G93" s="37"/>
      <c r="H93" s="38"/>
      <c r="I93" s="39">
        <f t="shared" si="1"/>
        <v>0</v>
      </c>
    </row>
    <row r="94" spans="1:9" hidden="1">
      <c r="A94" s="33"/>
      <c r="F94" s="36"/>
      <c r="G94" s="37"/>
      <c r="H94" s="38"/>
      <c r="I94" s="39">
        <f t="shared" si="1"/>
        <v>0</v>
      </c>
    </row>
    <row r="95" spans="1:9" hidden="1">
      <c r="A95" s="33"/>
      <c r="F95" s="36"/>
      <c r="G95" s="37"/>
      <c r="H95" s="38"/>
      <c r="I95" s="39">
        <f t="shared" si="1"/>
        <v>0</v>
      </c>
    </row>
    <row r="96" spans="1:9" hidden="1">
      <c r="A96" s="33"/>
      <c r="F96" s="36"/>
      <c r="G96" s="37"/>
      <c r="H96" s="38"/>
      <c r="I96" s="39">
        <f t="shared" si="1"/>
        <v>0</v>
      </c>
    </row>
    <row r="97" spans="1:9" hidden="1">
      <c r="A97" s="33"/>
      <c r="F97" s="36"/>
      <c r="G97" s="37"/>
      <c r="H97" s="38"/>
      <c r="I97" s="39">
        <f t="shared" si="1"/>
        <v>0</v>
      </c>
    </row>
    <row r="98" spans="1:9" hidden="1">
      <c r="A98" s="33"/>
      <c r="F98" s="36"/>
      <c r="G98" s="37"/>
      <c r="H98" s="38"/>
      <c r="I98" s="39">
        <f t="shared" si="1"/>
        <v>0</v>
      </c>
    </row>
    <row r="99" spans="1:9" hidden="1">
      <c r="A99" s="33"/>
      <c r="F99" s="36"/>
      <c r="G99" s="37"/>
      <c r="H99" s="38"/>
      <c r="I99" s="39">
        <f t="shared" si="1"/>
        <v>0</v>
      </c>
    </row>
    <row r="100" spans="1:9" hidden="1">
      <c r="A100" s="33"/>
      <c r="F100" s="36"/>
      <c r="G100" s="37"/>
      <c r="H100" s="38"/>
      <c r="I100" s="39">
        <f t="shared" si="1"/>
        <v>0</v>
      </c>
    </row>
    <row r="101" spans="1:9" hidden="1">
      <c r="A101" s="90" t="s">
        <v>84</v>
      </c>
    </row>
  </sheetData>
  <sheetProtection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">
    <cfRule type="notContainsBlanks" dxfId="68" priority="3">
      <formula>LEN(TRIM(A17))&gt;0</formula>
    </cfRule>
  </conditionalFormatting>
  <conditionalFormatting sqref="A17:A1048576">
    <cfRule type="duplicateValues" dxfId="67" priority="2"/>
  </conditionalFormatting>
  <conditionalFormatting sqref="A1:A1048576">
    <cfRule type="duplicateValues" dxfId="66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A51D-74F6-47F3-8DF9-DFC8E5F173DE}">
  <dimension ref="A1:K85"/>
  <sheetViews>
    <sheetView showGridLines="0" workbookViewId="0">
      <selection activeCell="O29" sqref="O29"/>
    </sheetView>
  </sheetViews>
  <sheetFormatPr defaultRowHeight="15"/>
  <cols>
    <col min="1" max="1" width="12.5546875" style="3" bestFit="1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154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155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156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157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64" t="s">
        <v>206</v>
      </c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>
      <c r="A11" s="74" t="s">
        <v>81</v>
      </c>
      <c r="B11" s="65">
        <v>0.45</v>
      </c>
      <c r="C11" s="13"/>
      <c r="D11" s="69"/>
      <c r="E11" s="13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108</v>
      </c>
      <c r="B12" s="66" t="s">
        <v>172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66" t="s">
        <v>101</v>
      </c>
      <c r="C13" s="13"/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66" t="s">
        <v>98</v>
      </c>
      <c r="C14" s="13"/>
      <c r="D14" s="69"/>
      <c r="E14" s="13"/>
      <c r="F14" s="13"/>
      <c r="G14" s="60"/>
      <c r="H14" s="76">
        <f>SUM(H16:H84)</f>
        <v>0</v>
      </c>
      <c r="I14" s="110">
        <f>SUM(I16:I84)</f>
        <v>0</v>
      </c>
      <c r="J14" s="11"/>
    </row>
    <row r="15" spans="1:11" ht="16.5" customHeight="1" thickBot="1">
      <c r="A15" s="75" t="s">
        <v>92</v>
      </c>
      <c r="B15" s="67" t="s">
        <v>98</v>
      </c>
      <c r="C15" s="61"/>
      <c r="D15" s="70"/>
      <c r="E15" s="61"/>
      <c r="F15" s="61"/>
      <c r="G15" s="62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10" s="410" customFormat="1" ht="25.5" customHeight="1">
      <c r="A17" s="408" t="s">
        <v>446</v>
      </c>
      <c r="B17" s="405" t="s">
        <v>447</v>
      </c>
      <c r="C17" s="405" t="s">
        <v>448</v>
      </c>
      <c r="D17" s="406">
        <v>44896</v>
      </c>
      <c r="E17" s="407">
        <v>16.989999999999998</v>
      </c>
      <c r="F17" s="82"/>
      <c r="G17" s="30">
        <v>0.45</v>
      </c>
      <c r="H17" s="31"/>
      <c r="I17" s="409">
        <f>H17*E17*(1-G17)</f>
        <v>0</v>
      </c>
    </row>
    <row r="18" spans="1:10" s="410" customFormat="1" ht="12.75">
      <c r="A18" s="460"/>
      <c r="B18" s="421"/>
      <c r="C18" s="421"/>
      <c r="D18" s="461"/>
      <c r="E18" s="462"/>
      <c r="F18" s="463"/>
      <c r="G18" s="463"/>
      <c r="H18" s="463"/>
      <c r="I18" s="463"/>
      <c r="J18" s="463"/>
    </row>
    <row r="19" spans="1:10" s="410" customFormat="1" ht="12.75">
      <c r="A19" s="460"/>
      <c r="B19" s="421"/>
      <c r="C19" s="421"/>
      <c r="D19" s="461"/>
      <c r="E19" s="462"/>
      <c r="F19" s="463"/>
      <c r="G19" s="463"/>
      <c r="H19" s="463"/>
      <c r="I19" s="463"/>
      <c r="J19" s="463"/>
    </row>
    <row r="20" spans="1:10" s="410" customFormat="1" ht="12.75" hidden="1">
      <c r="A20" s="460"/>
      <c r="B20" s="421"/>
      <c r="C20" s="421"/>
      <c r="D20" s="461"/>
      <c r="E20" s="462"/>
      <c r="F20" s="463"/>
      <c r="G20" s="37"/>
      <c r="H20" s="38"/>
      <c r="I20" s="420">
        <f t="shared" ref="I20:I65" si="0">H20*E20*(1-G20)</f>
        <v>0</v>
      </c>
    </row>
    <row r="21" spans="1:10" s="410" customFormat="1" ht="12.75" hidden="1">
      <c r="A21" s="460"/>
      <c r="B21" s="421"/>
      <c r="C21" s="421"/>
      <c r="D21" s="461"/>
      <c r="E21" s="462"/>
      <c r="F21" s="463"/>
      <c r="G21" s="37"/>
      <c r="H21" s="38"/>
      <c r="I21" s="420">
        <f t="shared" si="0"/>
        <v>0</v>
      </c>
    </row>
    <row r="22" spans="1:10" s="410" customFormat="1" ht="12.75" hidden="1">
      <c r="A22" s="460"/>
      <c r="B22" s="421"/>
      <c r="C22" s="421"/>
      <c r="D22" s="461"/>
      <c r="E22" s="462"/>
      <c r="F22" s="463"/>
      <c r="G22" s="37"/>
      <c r="H22" s="38"/>
      <c r="I22" s="420">
        <f t="shared" si="0"/>
        <v>0</v>
      </c>
    </row>
    <row r="23" spans="1:10" s="410" customFormat="1" ht="12.75" hidden="1">
      <c r="A23" s="460"/>
      <c r="B23" s="421"/>
      <c r="C23" s="421"/>
      <c r="D23" s="461"/>
      <c r="E23" s="462"/>
      <c r="F23" s="463"/>
      <c r="G23" s="37"/>
      <c r="H23" s="38"/>
      <c r="I23" s="420">
        <f t="shared" si="0"/>
        <v>0</v>
      </c>
    </row>
    <row r="24" spans="1:10" s="410" customFormat="1" ht="12.75" hidden="1">
      <c r="A24" s="460"/>
      <c r="B24" s="421"/>
      <c r="C24" s="421"/>
      <c r="D24" s="461"/>
      <c r="E24" s="462"/>
      <c r="F24" s="463"/>
      <c r="G24" s="37"/>
      <c r="H24" s="38"/>
      <c r="I24" s="420">
        <f t="shared" si="0"/>
        <v>0</v>
      </c>
    </row>
    <row r="25" spans="1:10" s="410" customFormat="1" ht="12.75" hidden="1">
      <c r="A25" s="460"/>
      <c r="B25" s="421"/>
      <c r="C25" s="421"/>
      <c r="D25" s="461"/>
      <c r="E25" s="462"/>
      <c r="F25" s="463"/>
      <c r="G25" s="37"/>
      <c r="H25" s="38"/>
      <c r="I25" s="420">
        <f t="shared" si="0"/>
        <v>0</v>
      </c>
    </row>
    <row r="26" spans="1:10" s="410" customFormat="1" ht="12.75" hidden="1">
      <c r="A26" s="460"/>
      <c r="B26" s="421"/>
      <c r="C26" s="421"/>
      <c r="D26" s="461"/>
      <c r="E26" s="462"/>
      <c r="F26" s="463"/>
      <c r="G26" s="37"/>
      <c r="H26" s="38"/>
      <c r="I26" s="420">
        <f t="shared" si="0"/>
        <v>0</v>
      </c>
    </row>
    <row r="27" spans="1:10" s="410" customFormat="1" ht="12.75" hidden="1">
      <c r="A27" s="460"/>
      <c r="B27" s="421"/>
      <c r="C27" s="421"/>
      <c r="D27" s="461"/>
      <c r="E27" s="462"/>
      <c r="F27" s="463"/>
      <c r="G27" s="37"/>
      <c r="H27" s="38"/>
      <c r="I27" s="420">
        <f t="shared" si="0"/>
        <v>0</v>
      </c>
    </row>
    <row r="28" spans="1:10" s="410" customFormat="1" ht="12.75" hidden="1">
      <c r="A28" s="460"/>
      <c r="B28" s="421"/>
      <c r="C28" s="421"/>
      <c r="D28" s="461"/>
      <c r="E28" s="462"/>
      <c r="F28" s="463"/>
      <c r="G28" s="37"/>
      <c r="H28" s="38"/>
      <c r="I28" s="420">
        <f t="shared" si="0"/>
        <v>0</v>
      </c>
    </row>
    <row r="29" spans="1:10" s="12" customFormat="1" ht="12.75" hidden="1">
      <c r="A29" s="33"/>
      <c r="B29" s="13"/>
      <c r="C29" s="13"/>
      <c r="D29" s="34"/>
      <c r="E29" s="35"/>
      <c r="F29" s="36"/>
      <c r="G29" s="37"/>
      <c r="H29" s="38"/>
      <c r="I29" s="39">
        <f t="shared" si="0"/>
        <v>0</v>
      </c>
    </row>
    <row r="30" spans="1:10" s="12" customFormat="1" ht="12.75" hidden="1">
      <c r="A30" s="33"/>
      <c r="B30" s="13"/>
      <c r="C30" s="13"/>
      <c r="D30" s="34"/>
      <c r="E30" s="35"/>
      <c r="F30" s="36"/>
      <c r="G30" s="37"/>
      <c r="H30" s="38"/>
      <c r="I30" s="39">
        <f t="shared" si="0"/>
        <v>0</v>
      </c>
    </row>
    <row r="31" spans="1:10" s="12" customFormat="1" ht="12.75" hidden="1">
      <c r="A31" s="33"/>
      <c r="B31" s="13"/>
      <c r="C31" s="13"/>
      <c r="D31" s="34"/>
      <c r="E31" s="35"/>
      <c r="F31" s="36"/>
      <c r="G31" s="37"/>
      <c r="H31" s="38"/>
      <c r="I31" s="39">
        <f t="shared" si="0"/>
        <v>0</v>
      </c>
    </row>
    <row r="32" spans="1:10" s="12" customFormat="1" ht="12.75" hidden="1">
      <c r="A32" s="33"/>
      <c r="B32" s="13"/>
      <c r="C32" s="13"/>
      <c r="D32" s="34"/>
      <c r="E32" s="35"/>
      <c r="F32" s="36"/>
      <c r="G32" s="37"/>
      <c r="H32" s="38"/>
      <c r="I32" s="39">
        <f t="shared" si="0"/>
        <v>0</v>
      </c>
    </row>
    <row r="33" spans="1:9" s="12" customFormat="1" ht="12.75" hidden="1">
      <c r="A33" s="33"/>
      <c r="B33" s="13"/>
      <c r="C33" s="13"/>
      <c r="D33" s="34"/>
      <c r="E33" s="35"/>
      <c r="F33" s="36"/>
      <c r="G33" s="37"/>
      <c r="H33" s="38"/>
      <c r="I33" s="39">
        <f t="shared" si="0"/>
        <v>0</v>
      </c>
    </row>
    <row r="34" spans="1:9" s="12" customFormat="1" ht="12.75" hidden="1">
      <c r="A34" s="33"/>
      <c r="B34" s="13"/>
      <c r="C34" s="13"/>
      <c r="D34" s="34"/>
      <c r="E34" s="35"/>
      <c r="F34" s="36"/>
      <c r="G34" s="37"/>
      <c r="H34" s="38"/>
      <c r="I34" s="39">
        <f t="shared" si="0"/>
        <v>0</v>
      </c>
    </row>
    <row r="35" spans="1:9" s="12" customFormat="1" ht="12.75" hidden="1">
      <c r="A35" s="33"/>
      <c r="B35" s="13"/>
      <c r="C35" s="13"/>
      <c r="D35" s="34"/>
      <c r="E35" s="35"/>
      <c r="F35" s="36"/>
      <c r="G35" s="37"/>
      <c r="H35" s="38"/>
      <c r="I35" s="39">
        <f t="shared" si="0"/>
        <v>0</v>
      </c>
    </row>
    <row r="36" spans="1:9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9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9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9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9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9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9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9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9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9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9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9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9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40" customFormat="1" ht="12.75" hidden="1">
      <c r="A49" s="33"/>
      <c r="B49" s="1"/>
      <c r="C49" s="1"/>
      <c r="D49" s="2"/>
      <c r="E49" s="14"/>
      <c r="F49" s="36"/>
      <c r="G49" s="37"/>
      <c r="H49" s="38"/>
      <c r="I49" s="39">
        <f t="shared" si="0"/>
        <v>0</v>
      </c>
    </row>
    <row r="50" spans="1:9" s="40" customFormat="1" ht="12.75" hidden="1">
      <c r="A50" s="33"/>
      <c r="B50" s="1"/>
      <c r="C50" s="1"/>
      <c r="D50" s="2"/>
      <c r="E50" s="14"/>
      <c r="F50" s="36"/>
      <c r="G50" s="37"/>
      <c r="H50" s="38"/>
      <c r="I50" s="39">
        <f t="shared" si="0"/>
        <v>0</v>
      </c>
    </row>
    <row r="51" spans="1:9" s="40" customFormat="1" ht="12.75" hidden="1">
      <c r="A51" s="33"/>
      <c r="B51" s="1"/>
      <c r="C51" s="1"/>
      <c r="D51" s="2"/>
      <c r="E51" s="14"/>
      <c r="F51" s="36"/>
      <c r="G51" s="37"/>
      <c r="H51" s="38"/>
      <c r="I51" s="39">
        <f t="shared" si="0"/>
        <v>0</v>
      </c>
    </row>
    <row r="52" spans="1:9" s="40" customFormat="1" ht="12.75" hidden="1">
      <c r="A52" s="33"/>
      <c r="B52" s="1"/>
      <c r="C52" s="1"/>
      <c r="D52" s="2"/>
      <c r="E52" s="14"/>
      <c r="F52" s="36"/>
      <c r="G52" s="37"/>
      <c r="H52" s="38"/>
      <c r="I52" s="39">
        <f t="shared" si="0"/>
        <v>0</v>
      </c>
    </row>
    <row r="53" spans="1:9" s="40" customFormat="1" ht="12.75" hidden="1">
      <c r="A53" s="33"/>
      <c r="B53" s="1"/>
      <c r="C53" s="1"/>
      <c r="D53" s="2"/>
      <c r="E53" s="14"/>
      <c r="F53" s="36"/>
      <c r="G53" s="37"/>
      <c r="H53" s="38"/>
      <c r="I53" s="39">
        <f t="shared" si="0"/>
        <v>0</v>
      </c>
    </row>
    <row r="54" spans="1:9" s="40" customFormat="1" ht="12.75" hidden="1">
      <c r="A54" s="33"/>
      <c r="B54" s="1"/>
      <c r="C54" s="1"/>
      <c r="D54" s="2"/>
      <c r="E54" s="14"/>
      <c r="F54" s="36"/>
      <c r="G54" s="37"/>
      <c r="H54" s="38"/>
      <c r="I54" s="39">
        <f t="shared" si="0"/>
        <v>0</v>
      </c>
    </row>
    <row r="55" spans="1:9" s="40" customFormat="1" ht="12.75" hidden="1">
      <c r="A55" s="33"/>
      <c r="B55" s="1"/>
      <c r="C55" s="1"/>
      <c r="D55" s="2"/>
      <c r="E55" s="14"/>
      <c r="F55" s="36"/>
      <c r="G55" s="37"/>
      <c r="H55" s="38"/>
      <c r="I55" s="39">
        <f t="shared" si="0"/>
        <v>0</v>
      </c>
    </row>
    <row r="56" spans="1:9" s="40" customFormat="1" ht="12.75" hidden="1">
      <c r="A56" s="33"/>
      <c r="B56" s="1"/>
      <c r="C56" s="1"/>
      <c r="D56" s="2"/>
      <c r="E56" s="14"/>
      <c r="F56" s="36"/>
      <c r="G56" s="37"/>
      <c r="H56" s="38"/>
      <c r="I56" s="39">
        <f t="shared" si="0"/>
        <v>0</v>
      </c>
    </row>
    <row r="57" spans="1:9" s="40" customFormat="1" ht="12.75" hidden="1">
      <c r="A57" s="33"/>
      <c r="B57" s="1"/>
      <c r="C57" s="1"/>
      <c r="D57" s="2"/>
      <c r="E57" s="14"/>
      <c r="F57" s="36"/>
      <c r="G57" s="37"/>
      <c r="H57" s="38"/>
      <c r="I57" s="39">
        <f t="shared" si="0"/>
        <v>0</v>
      </c>
    </row>
    <row r="58" spans="1:9" s="40" customFormat="1" ht="12.75" hidden="1">
      <c r="A58" s="33"/>
      <c r="B58" s="1"/>
      <c r="C58" s="1"/>
      <c r="D58" s="2"/>
      <c r="E58" s="14"/>
      <c r="F58" s="36"/>
      <c r="G58" s="37"/>
      <c r="H58" s="38"/>
      <c r="I58" s="39">
        <f t="shared" si="0"/>
        <v>0</v>
      </c>
    </row>
    <row r="59" spans="1:9" s="40" customFormat="1" ht="12.75" hidden="1">
      <c r="A59" s="33"/>
      <c r="B59" s="1"/>
      <c r="C59" s="1"/>
      <c r="D59" s="2"/>
      <c r="E59" s="14"/>
      <c r="F59" s="36"/>
      <c r="G59" s="37"/>
      <c r="H59" s="38"/>
      <c r="I59" s="39">
        <f t="shared" si="0"/>
        <v>0</v>
      </c>
    </row>
    <row r="60" spans="1:9" s="40" customFormat="1" ht="12.75" hidden="1">
      <c r="A60" s="33"/>
      <c r="B60" s="1"/>
      <c r="C60" s="1"/>
      <c r="D60" s="2"/>
      <c r="E60" s="14"/>
      <c r="F60" s="36"/>
      <c r="G60" s="37"/>
      <c r="H60" s="38"/>
      <c r="I60" s="39">
        <f t="shared" si="0"/>
        <v>0</v>
      </c>
    </row>
    <row r="61" spans="1:9" s="40" customFormat="1" ht="12.75" hidden="1">
      <c r="A61" s="33"/>
      <c r="B61" s="1"/>
      <c r="C61" s="1"/>
      <c r="D61" s="2"/>
      <c r="E61" s="14"/>
      <c r="F61" s="36"/>
      <c r="G61" s="37"/>
      <c r="H61" s="38"/>
      <c r="I61" s="39">
        <f t="shared" si="0"/>
        <v>0</v>
      </c>
    </row>
    <row r="62" spans="1:9" s="40" customFormat="1" ht="12.75" hidden="1">
      <c r="A62" s="33"/>
      <c r="B62" s="1"/>
      <c r="C62" s="1"/>
      <c r="D62" s="2"/>
      <c r="E62" s="14"/>
      <c r="F62" s="36"/>
      <c r="G62" s="37"/>
      <c r="H62" s="38"/>
      <c r="I62" s="39">
        <f t="shared" si="0"/>
        <v>0</v>
      </c>
    </row>
    <row r="63" spans="1:9" s="40" customFormat="1" ht="12.75" hidden="1">
      <c r="A63" s="33"/>
      <c r="B63" s="1"/>
      <c r="C63" s="1"/>
      <c r="D63" s="2"/>
      <c r="E63" s="14"/>
      <c r="F63" s="36"/>
      <c r="G63" s="37"/>
      <c r="H63" s="38"/>
      <c r="I63" s="39">
        <f t="shared" si="0"/>
        <v>0</v>
      </c>
    </row>
    <row r="64" spans="1:9" s="40" customFormat="1" ht="12.75" hidden="1">
      <c r="A64" s="33"/>
      <c r="B64" s="1"/>
      <c r="C64" s="1"/>
      <c r="D64" s="2"/>
      <c r="E64" s="14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ref="I66:I84" si="1">H66*E66*(1-G66)</f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1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1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1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1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1"/>
        <v>0</v>
      </c>
    </row>
    <row r="72" spans="1:9" hidden="1">
      <c r="A72" s="33"/>
      <c r="F72" s="36"/>
      <c r="G72" s="37"/>
      <c r="H72" s="38"/>
      <c r="I72" s="39">
        <f t="shared" si="1"/>
        <v>0</v>
      </c>
    </row>
    <row r="73" spans="1:9" hidden="1">
      <c r="A73" s="33"/>
      <c r="F73" s="36"/>
      <c r="G73" s="37"/>
      <c r="H73" s="38"/>
      <c r="I73" s="39">
        <f t="shared" si="1"/>
        <v>0</v>
      </c>
    </row>
    <row r="74" spans="1:9" hidden="1">
      <c r="A74" s="33"/>
      <c r="F74" s="36"/>
      <c r="G74" s="37"/>
      <c r="H74" s="38"/>
      <c r="I74" s="39">
        <f t="shared" si="1"/>
        <v>0</v>
      </c>
    </row>
    <row r="75" spans="1:9" hidden="1">
      <c r="A75" s="33"/>
      <c r="F75" s="36"/>
      <c r="G75" s="37"/>
      <c r="H75" s="38"/>
      <c r="I75" s="39">
        <f t="shared" si="1"/>
        <v>0</v>
      </c>
    </row>
    <row r="76" spans="1:9" hidden="1">
      <c r="A76" s="33"/>
      <c r="F76" s="36"/>
      <c r="G76" s="37"/>
      <c r="H76" s="38"/>
      <c r="I76" s="39">
        <f t="shared" si="1"/>
        <v>0</v>
      </c>
    </row>
    <row r="77" spans="1:9" hidden="1">
      <c r="A77" s="33"/>
      <c r="F77" s="36"/>
      <c r="G77" s="37"/>
      <c r="H77" s="38"/>
      <c r="I77" s="39">
        <f t="shared" si="1"/>
        <v>0</v>
      </c>
    </row>
    <row r="78" spans="1:9" hidden="1">
      <c r="A78" s="33"/>
      <c r="F78" s="36"/>
      <c r="G78" s="37"/>
      <c r="H78" s="38"/>
      <c r="I78" s="39">
        <f t="shared" si="1"/>
        <v>0</v>
      </c>
    </row>
    <row r="79" spans="1:9" hidden="1">
      <c r="A79" s="33"/>
      <c r="F79" s="36"/>
      <c r="G79" s="37"/>
      <c r="H79" s="38"/>
      <c r="I79" s="39">
        <f t="shared" si="1"/>
        <v>0</v>
      </c>
    </row>
    <row r="80" spans="1:9" hidden="1">
      <c r="A80" s="33"/>
      <c r="F80" s="36"/>
      <c r="G80" s="37"/>
      <c r="H80" s="38"/>
      <c r="I80" s="39">
        <f t="shared" si="1"/>
        <v>0</v>
      </c>
    </row>
    <row r="81" spans="1:9" hidden="1">
      <c r="A81" s="33"/>
      <c r="F81" s="36"/>
      <c r="G81" s="37"/>
      <c r="H81" s="38"/>
      <c r="I81" s="39">
        <f t="shared" si="1"/>
        <v>0</v>
      </c>
    </row>
    <row r="82" spans="1:9" hidden="1">
      <c r="A82" s="33"/>
      <c r="F82" s="36"/>
      <c r="G82" s="37"/>
      <c r="H82" s="38"/>
      <c r="I82" s="39">
        <f t="shared" si="1"/>
        <v>0</v>
      </c>
    </row>
    <row r="83" spans="1:9" hidden="1">
      <c r="A83" s="33"/>
      <c r="F83" s="36"/>
      <c r="G83" s="37"/>
      <c r="H83" s="38"/>
      <c r="I83" s="39">
        <f t="shared" si="1"/>
        <v>0</v>
      </c>
    </row>
    <row r="84" spans="1:9" hidden="1">
      <c r="A84" s="33"/>
      <c r="F84" s="36"/>
      <c r="G84" s="37"/>
      <c r="H84" s="38"/>
      <c r="I84" s="39">
        <f t="shared" si="1"/>
        <v>0</v>
      </c>
    </row>
    <row r="85" spans="1:9" hidden="1">
      <c r="A85" s="90" t="s">
        <v>84</v>
      </c>
    </row>
  </sheetData>
  <sheetProtection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17">
    <cfRule type="notContainsBlanks" dxfId="65" priority="3">
      <formula>LEN(TRIM(A17))&gt;0</formula>
    </cfRule>
  </conditionalFormatting>
  <conditionalFormatting sqref="A17:A1048576">
    <cfRule type="duplicateValues" dxfId="64" priority="2"/>
  </conditionalFormatting>
  <conditionalFormatting sqref="A1:A1048576">
    <cfRule type="duplicateValues" dxfId="63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A341-6D01-42DF-9499-83B13C61FDA4}">
  <dimension ref="A1:K37"/>
  <sheetViews>
    <sheetView showGridLines="0" zoomScaleNormal="100" workbookViewId="0">
      <selection activeCell="O29" sqref="O29"/>
    </sheetView>
  </sheetViews>
  <sheetFormatPr defaultRowHeight="15"/>
  <cols>
    <col min="1" max="1" width="12.21875" style="289" customWidth="1"/>
    <col min="2" max="2" width="7.5546875" style="287" customWidth="1"/>
    <col min="3" max="3" width="28.88671875" style="287" customWidth="1"/>
    <col min="4" max="4" width="15.6640625" style="287" bestFit="1" customWidth="1"/>
    <col min="5" max="5" width="8.88671875" style="287"/>
    <col min="6" max="6" width="14" style="287" customWidth="1"/>
    <col min="7" max="7" width="12" style="289" customWidth="1"/>
    <col min="8" max="8" width="7.6640625" style="399" customWidth="1"/>
    <col min="9" max="9" width="10" style="289" customWidth="1"/>
    <col min="10" max="10" width="9.21875" style="287" customWidth="1"/>
    <col min="11" max="11" width="9.77734375" style="287" customWidth="1"/>
    <col min="12" max="12" width="11.109375" style="287" customWidth="1"/>
    <col min="13" max="16384" width="8.88671875" style="287"/>
  </cols>
  <sheetData>
    <row r="1" spans="1:11" s="231" customFormat="1" ht="26.25">
      <c r="A1" s="364"/>
      <c r="B1" s="365" t="s">
        <v>778</v>
      </c>
      <c r="C1" s="366"/>
      <c r="D1" s="366"/>
      <c r="E1" s="367"/>
      <c r="F1" s="366"/>
      <c r="G1" s="366"/>
      <c r="H1" s="367"/>
      <c r="I1" s="366"/>
      <c r="J1" s="366"/>
      <c r="K1" s="366"/>
    </row>
    <row r="2" spans="1:11" s="231" customFormat="1" ht="23.25">
      <c r="A2" s="368"/>
      <c r="B2" s="369"/>
      <c r="C2" s="369"/>
      <c r="D2" s="369"/>
      <c r="E2" s="370" t="s">
        <v>779</v>
      </c>
      <c r="F2" s="369"/>
      <c r="G2" s="371"/>
      <c r="H2" s="372"/>
      <c r="I2" s="371"/>
      <c r="J2" s="369"/>
      <c r="K2" s="369"/>
    </row>
    <row r="3" spans="1:11" s="231" customFormat="1" ht="24.75" customHeight="1">
      <c r="A3" s="565"/>
      <c r="B3" s="566"/>
      <c r="C3" s="373"/>
      <c r="D3" s="374"/>
      <c r="E3" s="375"/>
      <c r="F3" s="374"/>
      <c r="G3" s="374"/>
      <c r="H3" s="375"/>
      <c r="I3" s="374"/>
      <c r="J3" s="374"/>
      <c r="K3" s="375"/>
    </row>
    <row r="4" spans="1:11" s="231" customFormat="1" ht="15.6" customHeight="1">
      <c r="A4" s="563" t="s">
        <v>6</v>
      </c>
      <c r="B4" s="564"/>
      <c r="C4" s="376"/>
      <c r="D4" s="374"/>
      <c r="E4" s="377"/>
      <c r="F4" s="377"/>
      <c r="G4" s="377"/>
      <c r="H4" s="377"/>
      <c r="I4" s="377"/>
      <c r="J4" s="377"/>
      <c r="K4" s="377"/>
    </row>
    <row r="5" spans="1:11" s="231" customFormat="1" ht="15.75">
      <c r="A5" s="563" t="s">
        <v>780</v>
      </c>
      <c r="B5" s="564"/>
      <c r="C5" s="376"/>
      <c r="D5" s="374"/>
      <c r="E5" s="377"/>
      <c r="F5" s="377"/>
      <c r="G5" s="377"/>
      <c r="H5" s="377"/>
      <c r="I5" s="377"/>
      <c r="J5" s="377"/>
      <c r="K5" s="377"/>
    </row>
    <row r="6" spans="1:11" s="231" customFormat="1" ht="15.75">
      <c r="A6" s="563" t="s">
        <v>12</v>
      </c>
      <c r="B6" s="564"/>
      <c r="C6" s="376"/>
      <c r="D6" s="374"/>
      <c r="E6" s="377"/>
      <c r="F6" s="377"/>
      <c r="G6" s="377"/>
      <c r="H6" s="377"/>
      <c r="I6" s="377"/>
      <c r="J6" s="377"/>
      <c r="K6" s="377"/>
    </row>
    <row r="7" spans="1:11" s="231" customFormat="1" ht="15.75">
      <c r="A7" s="563" t="s">
        <v>781</v>
      </c>
      <c r="B7" s="564"/>
      <c r="C7" s="376"/>
      <c r="D7" s="374"/>
      <c r="E7" s="377"/>
      <c r="F7" s="377"/>
      <c r="G7" s="377"/>
      <c r="H7" s="377"/>
      <c r="I7" s="377"/>
      <c r="J7" s="377"/>
      <c r="K7" s="377"/>
    </row>
    <row r="8" spans="1:11" s="231" customFormat="1" ht="15.75">
      <c r="A8" s="563" t="s">
        <v>7</v>
      </c>
      <c r="B8" s="564"/>
      <c r="C8" s="376"/>
      <c r="D8" s="374"/>
      <c r="E8" s="378"/>
      <c r="G8" s="306"/>
      <c r="H8" s="379"/>
      <c r="I8" s="306"/>
      <c r="J8" s="374"/>
      <c r="K8" s="375"/>
    </row>
    <row r="9" spans="1:11" s="231" customFormat="1">
      <c r="A9" s="380"/>
      <c r="B9" s="279" t="s">
        <v>782</v>
      </c>
      <c r="C9" s="381"/>
      <c r="D9" s="306"/>
      <c r="G9" s="306"/>
      <c r="H9" s="379"/>
      <c r="I9" s="306"/>
      <c r="K9" s="379"/>
    </row>
    <row r="10" spans="1:11" s="231" customFormat="1">
      <c r="A10" s="380"/>
      <c r="B10" s="279" t="s">
        <v>20</v>
      </c>
      <c r="C10" s="381"/>
      <c r="D10" s="306"/>
      <c r="E10" s="379"/>
      <c r="F10" s="374"/>
      <c r="G10" s="382" t="s">
        <v>783</v>
      </c>
      <c r="H10" s="375"/>
      <c r="I10" s="374"/>
      <c r="J10" s="379"/>
      <c r="K10" s="379"/>
    </row>
    <row r="11" spans="1:11" s="231" customFormat="1" ht="15.75" thickBot="1">
      <c r="A11" s="383"/>
      <c r="B11" s="384" t="s">
        <v>8</v>
      </c>
      <c r="C11" s="381"/>
      <c r="D11" s="385"/>
      <c r="E11" s="386"/>
      <c r="F11" s="385"/>
      <c r="G11" s="387"/>
      <c r="H11" s="386"/>
      <c r="I11" s="386"/>
      <c r="J11" s="386"/>
      <c r="K11" s="386"/>
    </row>
    <row r="12" spans="1:11" s="298" customFormat="1" ht="30">
      <c r="A12" s="388" t="s">
        <v>77</v>
      </c>
      <c r="B12" s="389" t="s">
        <v>784</v>
      </c>
      <c r="C12" s="389" t="s">
        <v>668</v>
      </c>
      <c r="D12" s="389" t="s">
        <v>785</v>
      </c>
      <c r="E12" s="390" t="s">
        <v>786</v>
      </c>
      <c r="F12" s="389" t="s">
        <v>787</v>
      </c>
      <c r="G12" s="389" t="s">
        <v>788</v>
      </c>
      <c r="H12" s="390" t="s">
        <v>789</v>
      </c>
      <c r="I12" s="492" t="s">
        <v>86</v>
      </c>
      <c r="J12" s="391" t="s">
        <v>790</v>
      </c>
      <c r="K12" s="392" t="s">
        <v>791</v>
      </c>
    </row>
    <row r="13" spans="1:11" s="298" customFormat="1" ht="30">
      <c r="A13" s="334">
        <v>9781496466075</v>
      </c>
      <c r="B13" s="355"/>
      <c r="C13" s="393" t="s">
        <v>792</v>
      </c>
      <c r="D13" s="295" t="s">
        <v>793</v>
      </c>
      <c r="E13" s="394">
        <v>74.989999999999995</v>
      </c>
      <c r="F13" s="295" t="s">
        <v>794</v>
      </c>
      <c r="G13" s="395" t="s">
        <v>795</v>
      </c>
      <c r="H13" s="346">
        <v>0.4</v>
      </c>
      <c r="I13" s="396" t="s">
        <v>796</v>
      </c>
      <c r="J13" s="397">
        <v>44958</v>
      </c>
      <c r="K13" s="397">
        <v>45073</v>
      </c>
    </row>
    <row r="14" spans="1:11" s="298" customFormat="1" ht="30">
      <c r="A14" s="334">
        <v>9781496474100</v>
      </c>
      <c r="B14" s="355"/>
      <c r="C14" s="393" t="s">
        <v>797</v>
      </c>
      <c r="D14" s="295" t="s">
        <v>798</v>
      </c>
      <c r="E14" s="394">
        <v>49.99</v>
      </c>
      <c r="F14" s="295" t="s">
        <v>799</v>
      </c>
      <c r="G14" s="295" t="s">
        <v>795</v>
      </c>
      <c r="H14" s="346">
        <v>0.4</v>
      </c>
      <c r="I14" s="396" t="s">
        <v>796</v>
      </c>
      <c r="J14" s="397">
        <v>44958</v>
      </c>
      <c r="K14" s="397">
        <v>45073</v>
      </c>
    </row>
    <row r="15" spans="1:11" s="298" customFormat="1" ht="30">
      <c r="A15" s="334">
        <v>9781496449597</v>
      </c>
      <c r="B15" s="355"/>
      <c r="C15" s="393" t="s">
        <v>800</v>
      </c>
      <c r="D15" s="295"/>
      <c r="E15" s="394">
        <v>34.99</v>
      </c>
      <c r="F15" s="295" t="s">
        <v>801</v>
      </c>
      <c r="G15" s="295" t="s">
        <v>795</v>
      </c>
      <c r="H15" s="346">
        <v>0.4</v>
      </c>
      <c r="I15" s="396" t="s">
        <v>796</v>
      </c>
      <c r="J15" s="397">
        <v>44958</v>
      </c>
      <c r="K15" s="397">
        <v>45073</v>
      </c>
    </row>
    <row r="16" spans="1:11" s="455" customFormat="1" ht="30">
      <c r="A16" s="447">
        <v>9781496449610</v>
      </c>
      <c r="B16" s="448"/>
      <c r="C16" s="449" t="s">
        <v>800</v>
      </c>
      <c r="D16" s="450" t="s">
        <v>802</v>
      </c>
      <c r="E16" s="451">
        <v>49.99</v>
      </c>
      <c r="F16" s="450" t="s">
        <v>794</v>
      </c>
      <c r="G16" s="450" t="s">
        <v>795</v>
      </c>
      <c r="H16" s="452">
        <v>0.4</v>
      </c>
      <c r="I16" s="453" t="s">
        <v>796</v>
      </c>
      <c r="J16" s="454">
        <v>44958</v>
      </c>
      <c r="K16" s="454">
        <v>45073</v>
      </c>
    </row>
    <row r="17" spans="1:11" s="455" customFormat="1" ht="30">
      <c r="A17" s="447">
        <v>9781496449634</v>
      </c>
      <c r="B17" s="448"/>
      <c r="C17" s="449" t="s">
        <v>800</v>
      </c>
      <c r="D17" s="450" t="s">
        <v>803</v>
      </c>
      <c r="E17" s="451">
        <v>49.99</v>
      </c>
      <c r="F17" s="450" t="s">
        <v>794</v>
      </c>
      <c r="G17" s="450" t="s">
        <v>795</v>
      </c>
      <c r="H17" s="452">
        <v>0.4</v>
      </c>
      <c r="I17" s="453" t="s">
        <v>796</v>
      </c>
      <c r="J17" s="454">
        <v>44958</v>
      </c>
      <c r="K17" s="454">
        <v>45073</v>
      </c>
    </row>
    <row r="18" spans="1:11" s="455" customFormat="1" ht="51">
      <c r="A18" s="447">
        <v>9781496454713</v>
      </c>
      <c r="B18" s="448"/>
      <c r="C18" s="449" t="s">
        <v>804</v>
      </c>
      <c r="D18" s="450" t="s">
        <v>452</v>
      </c>
      <c r="E18" s="451">
        <v>17.989999999999998</v>
      </c>
      <c r="F18" s="450" t="s">
        <v>805</v>
      </c>
      <c r="G18" s="450" t="s">
        <v>806</v>
      </c>
      <c r="H18" s="452">
        <v>0.25</v>
      </c>
      <c r="I18" s="456" t="s">
        <v>807</v>
      </c>
      <c r="J18" s="454">
        <v>44958</v>
      </c>
      <c r="K18" s="454">
        <v>45073</v>
      </c>
    </row>
    <row r="19" spans="1:11" s="455" customFormat="1" ht="51">
      <c r="A19" s="447">
        <v>9781496464682</v>
      </c>
      <c r="B19" s="448"/>
      <c r="C19" s="449" t="s">
        <v>808</v>
      </c>
      <c r="D19" s="450" t="s">
        <v>451</v>
      </c>
      <c r="E19" s="451">
        <v>22.99</v>
      </c>
      <c r="F19" s="450" t="s">
        <v>801</v>
      </c>
      <c r="G19" s="450" t="s">
        <v>806</v>
      </c>
      <c r="H19" s="452">
        <v>0.25</v>
      </c>
      <c r="I19" s="456" t="s">
        <v>807</v>
      </c>
      <c r="J19" s="454">
        <v>44958</v>
      </c>
      <c r="K19" s="454">
        <v>45073</v>
      </c>
    </row>
    <row r="20" spans="1:11" s="455" customFormat="1" ht="54.75" customHeight="1">
      <c r="A20" s="447">
        <v>9781496472670</v>
      </c>
      <c r="B20" s="448"/>
      <c r="C20" s="449" t="s">
        <v>449</v>
      </c>
      <c r="D20" s="450" t="s">
        <v>450</v>
      </c>
      <c r="E20" s="451">
        <v>27.99</v>
      </c>
      <c r="F20" s="450" t="s">
        <v>801</v>
      </c>
      <c r="G20" s="450" t="s">
        <v>806</v>
      </c>
      <c r="H20" s="452">
        <v>0.4</v>
      </c>
      <c r="I20" s="398" t="s">
        <v>809</v>
      </c>
      <c r="J20" s="454">
        <v>44958</v>
      </c>
      <c r="K20" s="454">
        <v>45073</v>
      </c>
    </row>
    <row r="21" spans="1:11" s="455" customFormat="1" ht="51">
      <c r="A21" s="447">
        <v>9781646070756</v>
      </c>
      <c r="B21" s="448"/>
      <c r="C21" s="449" t="s">
        <v>453</v>
      </c>
      <c r="D21" s="450" t="s">
        <v>454</v>
      </c>
      <c r="E21" s="451">
        <v>15.99</v>
      </c>
      <c r="F21" s="450" t="s">
        <v>805</v>
      </c>
      <c r="G21" s="450" t="s">
        <v>806</v>
      </c>
      <c r="H21" s="452">
        <v>0.25</v>
      </c>
      <c r="I21" s="456" t="s">
        <v>807</v>
      </c>
      <c r="J21" s="454">
        <v>44958</v>
      </c>
      <c r="K21" s="454">
        <v>45073</v>
      </c>
    </row>
    <row r="22" spans="1:11" s="455" customFormat="1" ht="53.25" customHeight="1">
      <c r="A22" s="447">
        <v>9781496446541</v>
      </c>
      <c r="B22" s="448"/>
      <c r="C22" s="449" t="s">
        <v>455</v>
      </c>
      <c r="D22" s="450" t="s">
        <v>456</v>
      </c>
      <c r="E22" s="451">
        <v>17.989999999999998</v>
      </c>
      <c r="F22" s="450" t="s">
        <v>805</v>
      </c>
      <c r="G22" s="450" t="s">
        <v>810</v>
      </c>
      <c r="H22" s="452">
        <v>0.4</v>
      </c>
      <c r="I22" s="398" t="s">
        <v>809</v>
      </c>
      <c r="J22" s="454">
        <v>44958</v>
      </c>
      <c r="K22" s="454">
        <v>45073</v>
      </c>
    </row>
    <row r="23" spans="1:11" s="231" customFormat="1" ht="27.75" customHeight="1">
      <c r="A23" s="560" t="s">
        <v>811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2"/>
    </row>
    <row r="24" spans="1:11" s="231" customFormat="1" ht="26.25" customHeight="1">
      <c r="A24" s="457"/>
      <c r="B24" s="381"/>
      <c r="C24" s="381"/>
      <c r="D24" s="458"/>
      <c r="E24" s="459"/>
      <c r="F24" s="381"/>
      <c r="G24" s="458"/>
      <c r="H24" s="459"/>
      <c r="I24" s="458"/>
      <c r="J24" s="458"/>
      <c r="K24" s="381"/>
    </row>
    <row r="25" spans="1:11" s="231" customFormat="1" ht="26.25" customHeight="1">
      <c r="A25" s="457"/>
      <c r="B25" s="381"/>
      <c r="C25" s="381"/>
      <c r="D25" s="458"/>
      <c r="E25" s="459"/>
      <c r="F25" s="381"/>
      <c r="G25" s="458"/>
      <c r="H25" s="459"/>
      <c r="I25" s="458"/>
      <c r="J25" s="458"/>
      <c r="K25" s="381"/>
    </row>
    <row r="26" spans="1:11" s="231" customFormat="1" ht="26.25" customHeight="1">
      <c r="A26" s="458"/>
      <c r="B26" s="381"/>
      <c r="C26" s="381"/>
      <c r="D26" s="381"/>
      <c r="E26" s="381"/>
      <c r="F26" s="381"/>
      <c r="G26" s="458"/>
      <c r="H26" s="459"/>
      <c r="I26" s="458"/>
      <c r="J26" s="381"/>
      <c r="K26" s="381"/>
    </row>
    <row r="27" spans="1:11" s="231" customFormat="1" ht="26.25" customHeight="1">
      <c r="A27" s="457"/>
      <c r="B27" s="381"/>
      <c r="C27" s="381"/>
      <c r="D27" s="458"/>
      <c r="E27" s="459"/>
      <c r="F27" s="381"/>
      <c r="G27" s="458"/>
      <c r="H27" s="459"/>
      <c r="I27" s="458"/>
      <c r="J27" s="458"/>
      <c r="K27" s="381"/>
    </row>
    <row r="28" spans="1:11" ht="26.25" customHeight="1">
      <c r="A28" s="403"/>
      <c r="B28" s="401"/>
      <c r="C28" s="401"/>
      <c r="D28" s="400"/>
      <c r="E28" s="402"/>
      <c r="F28" s="401"/>
      <c r="G28" s="400"/>
      <c r="H28" s="402"/>
      <c r="I28" s="400"/>
      <c r="J28" s="400"/>
      <c r="K28" s="401"/>
    </row>
    <row r="29" spans="1:11" ht="26.25" customHeight="1">
      <c r="A29" s="400"/>
      <c r="B29" s="401"/>
      <c r="C29" s="401"/>
      <c r="D29" s="401"/>
      <c r="E29" s="401"/>
      <c r="F29" s="401"/>
      <c r="G29" s="400"/>
      <c r="H29" s="402"/>
      <c r="I29" s="400"/>
      <c r="J29" s="401"/>
      <c r="K29" s="401"/>
    </row>
    <row r="30" spans="1:11" ht="26.25" customHeight="1">
      <c r="A30" s="400"/>
      <c r="B30" s="401"/>
      <c r="C30" s="401"/>
      <c r="D30" s="401"/>
      <c r="E30" s="401"/>
      <c r="F30" s="401"/>
      <c r="G30" s="400"/>
      <c r="H30" s="402"/>
      <c r="I30" s="400"/>
      <c r="J30" s="401"/>
      <c r="K30" s="401"/>
    </row>
    <row r="31" spans="1:11" ht="26.25" customHeight="1">
      <c r="A31" s="400"/>
      <c r="B31" s="401"/>
      <c r="C31" s="401"/>
      <c r="D31" s="401"/>
      <c r="E31" s="401"/>
      <c r="F31" s="401"/>
      <c r="G31" s="400"/>
      <c r="H31" s="402"/>
      <c r="I31" s="400"/>
      <c r="J31" s="401"/>
      <c r="K31" s="401"/>
    </row>
    <row r="32" spans="1:11" ht="26.25" customHeight="1">
      <c r="A32" s="400"/>
      <c r="B32" s="401"/>
      <c r="C32" s="401"/>
      <c r="D32" s="401"/>
      <c r="E32" s="401"/>
      <c r="F32" s="401"/>
      <c r="G32" s="400"/>
      <c r="H32" s="402"/>
      <c r="I32" s="400"/>
      <c r="J32" s="401"/>
      <c r="K32" s="401"/>
    </row>
    <row r="33" spans="1:11" ht="26.25" customHeight="1">
      <c r="A33" s="400"/>
      <c r="B33" s="401"/>
      <c r="C33" s="401"/>
      <c r="D33" s="401"/>
      <c r="E33" s="401"/>
      <c r="F33" s="401"/>
      <c r="G33" s="400"/>
      <c r="H33" s="402"/>
      <c r="I33" s="400"/>
      <c r="J33" s="401"/>
      <c r="K33" s="401"/>
    </row>
    <row r="34" spans="1:11" ht="26.25" customHeight="1">
      <c r="A34" s="400"/>
      <c r="B34" s="401"/>
      <c r="C34" s="401"/>
      <c r="D34" s="401"/>
      <c r="E34" s="401"/>
      <c r="F34" s="401"/>
      <c r="G34" s="400"/>
      <c r="H34" s="402"/>
      <c r="I34" s="400"/>
      <c r="J34" s="401"/>
      <c r="K34" s="401"/>
    </row>
    <row r="35" spans="1:11" ht="26.25" customHeight="1">
      <c r="A35" s="400"/>
      <c r="B35" s="401"/>
      <c r="C35" s="401"/>
      <c r="D35" s="401"/>
      <c r="E35" s="401"/>
      <c r="F35" s="401"/>
      <c r="G35" s="400"/>
      <c r="H35" s="402"/>
      <c r="I35" s="400"/>
      <c r="J35" s="401"/>
      <c r="K35" s="401"/>
    </row>
    <row r="36" spans="1:11" ht="26.25" customHeight="1">
      <c r="A36" s="400"/>
      <c r="B36" s="401"/>
      <c r="C36" s="401"/>
      <c r="D36" s="401"/>
      <c r="E36" s="401"/>
      <c r="F36" s="401"/>
      <c r="G36" s="400"/>
      <c r="H36" s="402"/>
      <c r="I36" s="400"/>
      <c r="J36" s="401"/>
      <c r="K36" s="401"/>
    </row>
    <row r="37" spans="1:11" ht="26.25" customHeight="1">
      <c r="A37" s="400"/>
      <c r="B37" s="401"/>
      <c r="C37" s="401"/>
      <c r="D37" s="401"/>
      <c r="E37" s="401"/>
      <c r="F37" s="401"/>
      <c r="G37" s="400"/>
      <c r="H37" s="402"/>
      <c r="I37" s="400"/>
      <c r="J37" s="401"/>
      <c r="K37" s="401"/>
    </row>
  </sheetData>
  <autoFilter ref="A12:K12" xr:uid="{07185BBE-964A-4240-A4EF-668C08852715}"/>
  <mergeCells count="7">
    <mergeCell ref="A23:K23"/>
    <mergeCell ref="A8:B8"/>
    <mergeCell ref="A3:B3"/>
    <mergeCell ref="A4:B4"/>
    <mergeCell ref="A5:B5"/>
    <mergeCell ref="A6:B6"/>
    <mergeCell ref="A7:B7"/>
  </mergeCells>
  <pageMargins left="0.25" right="0.25" top="0.25" bottom="0.75" header="0.3" footer="0.3"/>
  <pageSetup scale="82" fitToHeight="2" orientation="landscape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C0BE-66A6-4A98-AFE4-BEBD57187A7C}">
  <dimension ref="A1:K105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186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187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188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189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05"/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159"/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>
      <c r="A11" s="184" t="s">
        <v>81</v>
      </c>
      <c r="B11" s="497" t="s">
        <v>230</v>
      </c>
      <c r="C11" s="498"/>
      <c r="D11" s="69"/>
      <c r="E11" s="13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122</v>
      </c>
      <c r="B12" s="65" t="s">
        <v>231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65" t="s">
        <v>232</v>
      </c>
      <c r="C13" s="13"/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65" t="s">
        <v>98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</row>
    <row r="15" spans="1:11" ht="16.5" customHeight="1" thickBot="1">
      <c r="A15" s="75" t="s">
        <v>92</v>
      </c>
      <c r="B15" s="67" t="s">
        <v>98</v>
      </c>
      <c r="C15" s="61"/>
      <c r="D15" s="70"/>
      <c r="E15" s="61"/>
      <c r="F15" s="61"/>
      <c r="G15" s="62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9" s="410" customFormat="1" ht="26.25" customHeight="1">
      <c r="A17" s="494" t="s">
        <v>815</v>
      </c>
      <c r="B17" s="405" t="s">
        <v>814</v>
      </c>
      <c r="C17" s="405" t="s">
        <v>816</v>
      </c>
      <c r="D17" s="406">
        <v>45040</v>
      </c>
      <c r="E17" s="407">
        <v>16.989999999999998</v>
      </c>
      <c r="F17" s="82"/>
      <c r="G17" s="30">
        <v>0.45</v>
      </c>
      <c r="H17" s="31"/>
      <c r="I17" s="409">
        <f>H17*E17*(1-G17)</f>
        <v>0</v>
      </c>
    </row>
    <row r="18" spans="1:9" s="410" customFormat="1" ht="26.25" customHeight="1">
      <c r="A18" s="404" t="s">
        <v>267</v>
      </c>
      <c r="B18" s="405" t="s">
        <v>268</v>
      </c>
      <c r="C18" s="405" t="s">
        <v>269</v>
      </c>
      <c r="D18" s="406">
        <v>45016</v>
      </c>
      <c r="E18" s="407">
        <v>16.989999999999998</v>
      </c>
      <c r="F18" s="82"/>
      <c r="G18" s="30">
        <v>0.45</v>
      </c>
      <c r="H18" s="31"/>
      <c r="I18" s="409">
        <f t="shared" ref="I18:I81" si="0">H18*E18*(1-G18)</f>
        <v>0</v>
      </c>
    </row>
    <row r="19" spans="1:9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</row>
    <row r="20" spans="1:9" s="410" customFormat="1" ht="12.75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</row>
    <row r="21" spans="1:9" s="410" customFormat="1" ht="12.75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</row>
    <row r="22" spans="1:9" s="410" customFormat="1" ht="12.75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</row>
    <row r="23" spans="1:9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</row>
    <row r="24" spans="1:9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</row>
    <row r="25" spans="1:9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9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9" s="12" customFormat="1" ht="12.75" hidden="1">
      <c r="A34" s="26"/>
      <c r="B34" s="27"/>
      <c r="C34" s="27"/>
      <c r="D34" s="26"/>
      <c r="E34" s="28"/>
      <c r="F34" s="29"/>
      <c r="G34" s="30"/>
      <c r="H34" s="31"/>
      <c r="I34" s="39">
        <f t="shared" si="0"/>
        <v>0</v>
      </c>
    </row>
    <row r="35" spans="1:9" s="12" customFormat="1" ht="12.75" hidden="1">
      <c r="A35" s="26"/>
      <c r="B35" s="27"/>
      <c r="C35" s="27"/>
      <c r="D35" s="26"/>
      <c r="E35" s="28"/>
      <c r="F35" s="29"/>
      <c r="G35" s="30"/>
      <c r="H35" s="31"/>
      <c r="I35" s="39">
        <f t="shared" si="0"/>
        <v>0</v>
      </c>
    </row>
    <row r="36" spans="1:9" s="12" customFormat="1" ht="12.75" hidden="1">
      <c r="A36" s="26"/>
      <c r="B36" s="27"/>
      <c r="C36" s="27"/>
      <c r="D36" s="26"/>
      <c r="E36" s="28"/>
      <c r="F36" s="29"/>
      <c r="G36" s="30"/>
      <c r="H36" s="31"/>
      <c r="I36" s="39">
        <f t="shared" si="0"/>
        <v>0</v>
      </c>
    </row>
    <row r="37" spans="1:9" s="12" customFormat="1" ht="12.75" hidden="1">
      <c r="A37" s="26"/>
      <c r="B37" s="27"/>
      <c r="C37" s="27"/>
      <c r="D37" s="26"/>
      <c r="E37" s="28"/>
      <c r="F37" s="29"/>
      <c r="G37" s="30"/>
      <c r="H37" s="31"/>
      <c r="I37" s="39">
        <f t="shared" si="0"/>
        <v>0</v>
      </c>
    </row>
    <row r="38" spans="1:9" s="12" customFormat="1" ht="12.75" hidden="1">
      <c r="A38" s="26"/>
      <c r="B38" s="27"/>
      <c r="C38" s="27"/>
      <c r="D38" s="26"/>
      <c r="E38" s="28"/>
      <c r="F38" s="29"/>
      <c r="G38" s="30"/>
      <c r="H38" s="31"/>
      <c r="I38" s="39">
        <f t="shared" si="0"/>
        <v>0</v>
      </c>
    </row>
    <row r="39" spans="1:9" s="12" customFormat="1" ht="12.75" hidden="1">
      <c r="A39" s="26"/>
      <c r="B39" s="27"/>
      <c r="C39" s="27"/>
      <c r="D39" s="26"/>
      <c r="E39" s="28"/>
      <c r="F39" s="29"/>
      <c r="G39" s="30"/>
      <c r="H39" s="31"/>
      <c r="I39" s="39">
        <f t="shared" si="0"/>
        <v>0</v>
      </c>
    </row>
    <row r="40" spans="1:9" s="12" customFormat="1" ht="12.75" hidden="1">
      <c r="A40" s="26"/>
      <c r="B40" s="27"/>
      <c r="C40" s="27"/>
      <c r="D40" s="26"/>
      <c r="E40" s="28"/>
      <c r="F40" s="29"/>
      <c r="G40" s="30"/>
      <c r="H40" s="31"/>
      <c r="I40" s="39">
        <f t="shared" si="0"/>
        <v>0</v>
      </c>
    </row>
    <row r="41" spans="1:9" s="12" customFormat="1" ht="12.75" hidden="1">
      <c r="A41" s="26"/>
      <c r="B41" s="27"/>
      <c r="C41" s="27"/>
      <c r="D41" s="26"/>
      <c r="E41" s="28"/>
      <c r="F41" s="29"/>
      <c r="G41" s="30"/>
      <c r="H41" s="31"/>
      <c r="I41" s="39">
        <f t="shared" si="0"/>
        <v>0</v>
      </c>
    </row>
    <row r="42" spans="1:9" s="12" customFormat="1" ht="12.75" hidden="1">
      <c r="A42" s="26"/>
      <c r="B42" s="27"/>
      <c r="C42" s="27"/>
      <c r="D42" s="26"/>
      <c r="E42" s="28"/>
      <c r="F42" s="29"/>
      <c r="G42" s="30"/>
      <c r="H42" s="31"/>
      <c r="I42" s="39">
        <f t="shared" si="0"/>
        <v>0</v>
      </c>
    </row>
    <row r="43" spans="1:9" s="12" customFormat="1" ht="12.75" hidden="1">
      <c r="A43" s="26"/>
      <c r="B43" s="27"/>
      <c r="C43" s="27"/>
      <c r="D43" s="26"/>
      <c r="E43" s="28"/>
      <c r="F43" s="29"/>
      <c r="G43" s="30"/>
      <c r="H43" s="31"/>
      <c r="I43" s="39">
        <f t="shared" si="0"/>
        <v>0</v>
      </c>
    </row>
    <row r="44" spans="1:9" s="12" customFormat="1" ht="12.75" hidden="1">
      <c r="A44" s="26"/>
      <c r="B44" s="27"/>
      <c r="C44" s="27"/>
      <c r="D44" s="26"/>
      <c r="E44" s="28"/>
      <c r="F44" s="29"/>
      <c r="G44" s="30"/>
      <c r="H44" s="31"/>
      <c r="I44" s="39">
        <f t="shared" si="0"/>
        <v>0</v>
      </c>
    </row>
    <row r="45" spans="1:9" s="12" customFormat="1" ht="12.75" hidden="1">
      <c r="A45" s="26"/>
      <c r="B45" s="27"/>
      <c r="C45" s="27"/>
      <c r="D45" s="26"/>
      <c r="E45" s="28"/>
      <c r="F45" s="29"/>
      <c r="G45" s="30"/>
      <c r="H45" s="31"/>
      <c r="I45" s="39">
        <f t="shared" si="0"/>
        <v>0</v>
      </c>
    </row>
    <row r="46" spans="1:9" s="12" customFormat="1" ht="12.75" hidden="1">
      <c r="A46" s="26"/>
      <c r="B46" s="27"/>
      <c r="C46" s="27"/>
      <c r="D46" s="26"/>
      <c r="E46" s="28"/>
      <c r="F46" s="29"/>
      <c r="G46" s="30"/>
      <c r="H46" s="31"/>
      <c r="I46" s="39">
        <f t="shared" si="0"/>
        <v>0</v>
      </c>
    </row>
    <row r="47" spans="1:9" s="12" customFormat="1" ht="12.75" hidden="1">
      <c r="A47" s="26"/>
      <c r="B47" s="27"/>
      <c r="C47" s="27"/>
      <c r="D47" s="26"/>
      <c r="E47" s="28"/>
      <c r="F47" s="29"/>
      <c r="G47" s="30"/>
      <c r="H47" s="31"/>
      <c r="I47" s="39">
        <f t="shared" si="0"/>
        <v>0</v>
      </c>
    </row>
    <row r="48" spans="1:9" s="12" customFormat="1" ht="12.75" hidden="1">
      <c r="A48" s="26"/>
      <c r="B48" s="27"/>
      <c r="C48" s="27"/>
      <c r="D48" s="26"/>
      <c r="E48" s="28"/>
      <c r="F48" s="29"/>
      <c r="G48" s="30"/>
      <c r="H48" s="31"/>
      <c r="I48" s="39">
        <f t="shared" si="0"/>
        <v>0</v>
      </c>
    </row>
    <row r="49" spans="1:9" s="12" customFormat="1" ht="12.75" hidden="1">
      <c r="A49" s="26"/>
      <c r="B49" s="27"/>
      <c r="C49" s="27"/>
      <c r="D49" s="26"/>
      <c r="E49" s="28"/>
      <c r="F49" s="29"/>
      <c r="G49" s="30"/>
      <c r="H49" s="31"/>
      <c r="I49" s="39">
        <f t="shared" si="0"/>
        <v>0</v>
      </c>
    </row>
    <row r="50" spans="1:9" s="12" customFormat="1" ht="12.75" hidden="1">
      <c r="A50" s="26"/>
      <c r="B50" s="27"/>
      <c r="C50" s="27"/>
      <c r="D50" s="26"/>
      <c r="E50" s="28"/>
      <c r="F50" s="29"/>
      <c r="G50" s="30"/>
      <c r="H50" s="31"/>
      <c r="I50" s="39">
        <f t="shared" si="0"/>
        <v>0</v>
      </c>
    </row>
    <row r="51" spans="1:9" s="12" customFormat="1" ht="12.75" hidden="1">
      <c r="A51" s="26"/>
      <c r="B51" s="27"/>
      <c r="C51" s="27"/>
      <c r="D51" s="26"/>
      <c r="E51" s="28"/>
      <c r="F51" s="29"/>
      <c r="G51" s="30"/>
      <c r="H51" s="31"/>
      <c r="I51" s="39">
        <f t="shared" si="0"/>
        <v>0</v>
      </c>
    </row>
    <row r="52" spans="1:9" s="12" customFormat="1" ht="12.75" hidden="1">
      <c r="A52" s="26"/>
      <c r="B52" s="27"/>
      <c r="C52" s="27"/>
      <c r="D52" s="26"/>
      <c r="E52" s="28"/>
      <c r="F52" s="29"/>
      <c r="G52" s="30"/>
      <c r="H52" s="31"/>
      <c r="I52" s="39">
        <f t="shared" si="0"/>
        <v>0</v>
      </c>
    </row>
    <row r="53" spans="1:9" s="12" customFormat="1" ht="12.75" hidden="1">
      <c r="A53" s="26"/>
      <c r="B53" s="27"/>
      <c r="C53" s="27"/>
      <c r="D53" s="26"/>
      <c r="E53" s="28"/>
      <c r="F53" s="29"/>
      <c r="G53" s="30"/>
      <c r="H53" s="31"/>
      <c r="I53" s="39">
        <f t="shared" si="0"/>
        <v>0</v>
      </c>
    </row>
    <row r="54" spans="1:9" s="12" customFormat="1" ht="12.75" hidden="1">
      <c r="A54" s="26"/>
      <c r="B54" s="27"/>
      <c r="C54" s="27"/>
      <c r="D54" s="26"/>
      <c r="E54" s="28"/>
      <c r="F54" s="29"/>
      <c r="G54" s="30"/>
      <c r="H54" s="31"/>
      <c r="I54" s="39">
        <f t="shared" si="0"/>
        <v>0</v>
      </c>
    </row>
    <row r="55" spans="1:9" s="12" customFormat="1" ht="12.75" hidden="1">
      <c r="A55" s="26"/>
      <c r="B55" s="27"/>
      <c r="C55" s="27"/>
      <c r="D55" s="26"/>
      <c r="E55" s="28"/>
      <c r="F55" s="29"/>
      <c r="G55" s="30"/>
      <c r="H55" s="31"/>
      <c r="I55" s="39">
        <f t="shared" si="0"/>
        <v>0</v>
      </c>
    </row>
    <row r="56" spans="1:9" s="12" customFormat="1" ht="12.75" hidden="1">
      <c r="A56" s="26"/>
      <c r="B56" s="27"/>
      <c r="C56" s="27"/>
      <c r="D56" s="26"/>
      <c r="E56" s="28"/>
      <c r="F56" s="29"/>
      <c r="G56" s="30"/>
      <c r="H56" s="31"/>
      <c r="I56" s="39">
        <f t="shared" si="0"/>
        <v>0</v>
      </c>
    </row>
    <row r="57" spans="1:9" s="12" customFormat="1" ht="12.75" hidden="1">
      <c r="A57" s="26"/>
      <c r="B57" s="27"/>
      <c r="C57" s="27"/>
      <c r="D57" s="26"/>
      <c r="E57" s="28"/>
      <c r="F57" s="29"/>
      <c r="G57" s="30"/>
      <c r="H57" s="31"/>
      <c r="I57" s="39">
        <f t="shared" si="0"/>
        <v>0</v>
      </c>
    </row>
    <row r="58" spans="1:9" s="12" customFormat="1" ht="12.75" hidden="1">
      <c r="A58" s="26"/>
      <c r="B58" s="27"/>
      <c r="C58" s="27"/>
      <c r="D58" s="26"/>
      <c r="E58" s="28"/>
      <c r="F58" s="29"/>
      <c r="G58" s="30"/>
      <c r="H58" s="31"/>
      <c r="I58" s="39">
        <f t="shared" si="0"/>
        <v>0</v>
      </c>
    </row>
    <row r="59" spans="1:9" s="12" customFormat="1" ht="12.75" hidden="1">
      <c r="A59" s="26"/>
      <c r="B59" s="27"/>
      <c r="C59" s="27"/>
      <c r="D59" s="26"/>
      <c r="E59" s="28"/>
      <c r="F59" s="29"/>
      <c r="G59" s="30"/>
      <c r="H59" s="31"/>
      <c r="I59" s="39">
        <f t="shared" si="0"/>
        <v>0</v>
      </c>
    </row>
    <row r="60" spans="1:9" s="12" customFormat="1" ht="12.75" hidden="1">
      <c r="A60" s="26"/>
      <c r="B60" s="27"/>
      <c r="C60" s="27"/>
      <c r="D60" s="26"/>
      <c r="E60" s="28"/>
      <c r="F60" s="29"/>
      <c r="G60" s="30"/>
      <c r="H60" s="31"/>
      <c r="I60" s="39">
        <f t="shared" si="0"/>
        <v>0</v>
      </c>
    </row>
    <row r="61" spans="1:9" s="12" customFormat="1" ht="12.75" hidden="1">
      <c r="A61" s="26"/>
      <c r="B61" s="27"/>
      <c r="C61" s="27"/>
      <c r="D61" s="26"/>
      <c r="E61" s="28"/>
      <c r="F61" s="29"/>
      <c r="G61" s="30"/>
      <c r="H61" s="31"/>
      <c r="I61" s="39">
        <f t="shared" si="0"/>
        <v>0</v>
      </c>
    </row>
    <row r="62" spans="1:9" s="12" customFormat="1" ht="12.75" hidden="1">
      <c r="A62" s="26"/>
      <c r="B62" s="27"/>
      <c r="C62" s="27"/>
      <c r="D62" s="26"/>
      <c r="E62" s="28"/>
      <c r="F62" s="29"/>
      <c r="G62" s="30"/>
      <c r="H62" s="31"/>
      <c r="I62" s="39">
        <f t="shared" si="0"/>
        <v>0</v>
      </c>
    </row>
    <row r="63" spans="1:9" s="12" customFormat="1" ht="12.75" hidden="1">
      <c r="A63" s="26"/>
      <c r="B63" s="27"/>
      <c r="C63" s="27"/>
      <c r="D63" s="26"/>
      <c r="E63" s="28"/>
      <c r="F63" s="29"/>
      <c r="G63" s="30"/>
      <c r="H63" s="31"/>
      <c r="I63" s="39">
        <f t="shared" si="0"/>
        <v>0</v>
      </c>
    </row>
    <row r="64" spans="1:9" s="12" customFormat="1" ht="12.75" hidden="1">
      <c r="A64" s="26"/>
      <c r="B64" s="27"/>
      <c r="C64" s="27"/>
      <c r="D64" s="26"/>
      <c r="E64" s="28"/>
      <c r="F64" s="29"/>
      <c r="G64" s="30"/>
      <c r="H64" s="31"/>
      <c r="I64" s="39">
        <f t="shared" si="0"/>
        <v>0</v>
      </c>
    </row>
    <row r="65" spans="1:9" s="40" customFormat="1" ht="12.75" hidden="1">
      <c r="A65" s="26"/>
      <c r="B65" s="27"/>
      <c r="C65" s="27"/>
      <c r="D65" s="26"/>
      <c r="E65" s="28"/>
      <c r="F65" s="29"/>
      <c r="G65" s="30"/>
      <c r="H65" s="31"/>
      <c r="I65" s="39">
        <f t="shared" si="0"/>
        <v>0</v>
      </c>
    </row>
    <row r="66" spans="1:9" s="40" customFormat="1" ht="12.75" hidden="1">
      <c r="A66" s="26"/>
      <c r="B66" s="27"/>
      <c r="C66" s="27"/>
      <c r="D66" s="26"/>
      <c r="E66" s="28"/>
      <c r="F66" s="29"/>
      <c r="G66" s="30"/>
      <c r="H66" s="31"/>
      <c r="I66" s="39">
        <f t="shared" si="0"/>
        <v>0</v>
      </c>
    </row>
    <row r="67" spans="1:9" s="40" customFormat="1" ht="12.75" hidden="1">
      <c r="A67" s="26"/>
      <c r="B67" s="27"/>
      <c r="C67" s="27"/>
      <c r="D67" s="26"/>
      <c r="E67" s="28"/>
      <c r="F67" s="29"/>
      <c r="G67" s="30"/>
      <c r="H67" s="31"/>
      <c r="I67" s="39">
        <f t="shared" si="0"/>
        <v>0</v>
      </c>
    </row>
    <row r="68" spans="1:9" s="40" customFormat="1" ht="12.75" hidden="1">
      <c r="A68" s="26"/>
      <c r="B68" s="27"/>
      <c r="C68" s="27"/>
      <c r="D68" s="26"/>
      <c r="E68" s="28"/>
      <c r="F68" s="29"/>
      <c r="G68" s="30"/>
      <c r="H68" s="31"/>
      <c r="I68" s="39">
        <f t="shared" si="0"/>
        <v>0</v>
      </c>
    </row>
    <row r="69" spans="1:9" s="40" customFormat="1" ht="12.75" hidden="1">
      <c r="A69" s="26"/>
      <c r="B69" s="27"/>
      <c r="C69" s="27"/>
      <c r="D69" s="26"/>
      <c r="E69" s="28"/>
      <c r="F69" s="29"/>
      <c r="G69" s="30"/>
      <c r="H69" s="31"/>
      <c r="I69" s="39">
        <f t="shared" si="0"/>
        <v>0</v>
      </c>
    </row>
    <row r="70" spans="1:9" s="40" customFormat="1" ht="12.75" hidden="1">
      <c r="A70" s="26"/>
      <c r="B70" s="27"/>
      <c r="C70" s="27"/>
      <c r="D70" s="26"/>
      <c r="E70" s="28"/>
      <c r="F70" s="29"/>
      <c r="G70" s="30"/>
      <c r="H70" s="31"/>
      <c r="I70" s="39">
        <f t="shared" si="0"/>
        <v>0</v>
      </c>
    </row>
    <row r="71" spans="1:9" s="40" customFormat="1" ht="12.75" hidden="1">
      <c r="A71" s="26"/>
      <c r="B71" s="27"/>
      <c r="C71" s="27"/>
      <c r="D71" s="26"/>
      <c r="E71" s="28"/>
      <c r="F71" s="29"/>
      <c r="G71" s="30"/>
      <c r="H71" s="31"/>
      <c r="I71" s="39">
        <f t="shared" si="0"/>
        <v>0</v>
      </c>
    </row>
    <row r="72" spans="1:9" s="40" customFormat="1" ht="12.75" hidden="1">
      <c r="A72" s="26"/>
      <c r="B72" s="27"/>
      <c r="C72" s="27"/>
      <c r="D72" s="26"/>
      <c r="E72" s="28"/>
      <c r="F72" s="29"/>
      <c r="G72" s="30"/>
      <c r="H72" s="31"/>
      <c r="I72" s="39">
        <f t="shared" si="0"/>
        <v>0</v>
      </c>
    </row>
    <row r="73" spans="1:9" s="40" customFormat="1" ht="12.75" hidden="1">
      <c r="A73" s="26"/>
      <c r="B73" s="27"/>
      <c r="C73" s="27"/>
      <c r="D73" s="26"/>
      <c r="E73" s="28"/>
      <c r="F73" s="29"/>
      <c r="G73" s="30"/>
      <c r="H73" s="31"/>
      <c r="I73" s="39">
        <f t="shared" si="0"/>
        <v>0</v>
      </c>
    </row>
    <row r="74" spans="1:9" s="40" customFormat="1" ht="12.75" hidden="1">
      <c r="A74" s="26"/>
      <c r="B74" s="27"/>
      <c r="C74" s="27"/>
      <c r="D74" s="26"/>
      <c r="E74" s="28"/>
      <c r="F74" s="29"/>
      <c r="G74" s="30"/>
      <c r="H74" s="31"/>
      <c r="I74" s="39">
        <f t="shared" si="0"/>
        <v>0</v>
      </c>
    </row>
    <row r="75" spans="1:9" s="40" customFormat="1" ht="12.75" hidden="1">
      <c r="A75" s="26"/>
      <c r="B75" s="27"/>
      <c r="C75" s="27"/>
      <c r="D75" s="26"/>
      <c r="E75" s="28"/>
      <c r="F75" s="29"/>
      <c r="G75" s="30"/>
      <c r="H75" s="31"/>
      <c r="I75" s="39">
        <f t="shared" si="0"/>
        <v>0</v>
      </c>
    </row>
    <row r="76" spans="1:9" s="40" customFormat="1" ht="12.75" hidden="1">
      <c r="A76" s="26"/>
      <c r="B76" s="27"/>
      <c r="C76" s="27"/>
      <c r="D76" s="26"/>
      <c r="E76" s="28"/>
      <c r="F76" s="29"/>
      <c r="G76" s="30"/>
      <c r="H76" s="31"/>
      <c r="I76" s="39">
        <f t="shared" si="0"/>
        <v>0</v>
      </c>
    </row>
    <row r="77" spans="1:9" s="40" customFormat="1" ht="12.75" hidden="1">
      <c r="A77" s="26"/>
      <c r="B77" s="27"/>
      <c r="C77" s="27"/>
      <c r="D77" s="26"/>
      <c r="E77" s="28"/>
      <c r="F77" s="29"/>
      <c r="G77" s="30"/>
      <c r="H77" s="31"/>
      <c r="I77" s="39">
        <f t="shared" si="0"/>
        <v>0</v>
      </c>
    </row>
    <row r="78" spans="1:9" s="40" customFormat="1" ht="12.75" hidden="1">
      <c r="A78" s="26"/>
      <c r="B78" s="27"/>
      <c r="C78" s="27"/>
      <c r="D78" s="26"/>
      <c r="E78" s="28"/>
      <c r="F78" s="29"/>
      <c r="G78" s="30"/>
      <c r="H78" s="31"/>
      <c r="I78" s="39">
        <f t="shared" si="0"/>
        <v>0</v>
      </c>
    </row>
    <row r="79" spans="1:9" s="40" customFormat="1" ht="12.75" hidden="1">
      <c r="A79" s="26"/>
      <c r="B79" s="27"/>
      <c r="C79" s="27"/>
      <c r="D79" s="26"/>
      <c r="E79" s="28"/>
      <c r="F79" s="29"/>
      <c r="G79" s="30"/>
      <c r="H79" s="31"/>
      <c r="I79" s="39">
        <f t="shared" si="0"/>
        <v>0</v>
      </c>
    </row>
    <row r="80" spans="1:9" s="40" customFormat="1" ht="12.75" hidden="1">
      <c r="A80" s="26"/>
      <c r="B80" s="27"/>
      <c r="C80" s="27"/>
      <c r="D80" s="26"/>
      <c r="E80" s="28"/>
      <c r="F80" s="29"/>
      <c r="G80" s="30"/>
      <c r="H80" s="31"/>
      <c r="I80" s="39">
        <f t="shared" si="0"/>
        <v>0</v>
      </c>
    </row>
    <row r="81" spans="1:9" s="40" customFormat="1" ht="12.75" hidden="1">
      <c r="A81" s="26"/>
      <c r="B81" s="27"/>
      <c r="C81" s="27"/>
      <c r="D81" s="26"/>
      <c r="E81" s="28"/>
      <c r="F81" s="29"/>
      <c r="G81" s="30"/>
      <c r="H81" s="31"/>
      <c r="I81" s="39">
        <f t="shared" si="0"/>
        <v>0</v>
      </c>
    </row>
    <row r="82" spans="1:9" s="40" customFormat="1" ht="12.75" hidden="1">
      <c r="A82" s="26"/>
      <c r="B82" s="27"/>
      <c r="C82" s="27"/>
      <c r="D82" s="26"/>
      <c r="E82" s="28"/>
      <c r="F82" s="29"/>
      <c r="G82" s="30"/>
      <c r="H82" s="31"/>
      <c r="I82" s="39">
        <f t="shared" ref="I82:I100" si="1">H82*E82*(1-G82)</f>
        <v>0</v>
      </c>
    </row>
    <row r="83" spans="1:9" s="40" customFormat="1" ht="12.75" hidden="1">
      <c r="A83" s="26"/>
      <c r="B83" s="27"/>
      <c r="C83" s="27"/>
      <c r="D83" s="26"/>
      <c r="E83" s="28"/>
      <c r="F83" s="29"/>
      <c r="G83" s="30"/>
      <c r="H83" s="31"/>
      <c r="I83" s="39">
        <f t="shared" si="1"/>
        <v>0</v>
      </c>
    </row>
    <row r="84" spans="1:9" s="40" customFormat="1" ht="12.75" hidden="1">
      <c r="A84" s="26"/>
      <c r="B84" s="27"/>
      <c r="C84" s="27"/>
      <c r="D84" s="26"/>
      <c r="E84" s="28"/>
      <c r="F84" s="29"/>
      <c r="G84" s="30"/>
      <c r="H84" s="31"/>
      <c r="I84" s="39">
        <f t="shared" si="1"/>
        <v>0</v>
      </c>
    </row>
    <row r="85" spans="1:9" s="40" customFormat="1" ht="12.75" hidden="1">
      <c r="A85" s="26"/>
      <c r="B85" s="27"/>
      <c r="C85" s="27"/>
      <c r="D85" s="26"/>
      <c r="E85" s="28"/>
      <c r="F85" s="29"/>
      <c r="G85" s="30"/>
      <c r="H85" s="31"/>
      <c r="I85" s="39">
        <f t="shared" si="1"/>
        <v>0</v>
      </c>
    </row>
    <row r="86" spans="1:9" s="40" customFormat="1" ht="12.75" hidden="1">
      <c r="A86" s="26"/>
      <c r="B86" s="27"/>
      <c r="C86" s="27"/>
      <c r="D86" s="26"/>
      <c r="E86" s="28"/>
      <c r="F86" s="29"/>
      <c r="G86" s="30"/>
      <c r="H86" s="31"/>
      <c r="I86" s="39">
        <f t="shared" si="1"/>
        <v>0</v>
      </c>
    </row>
    <row r="87" spans="1:9" s="40" customFormat="1" ht="12.75" hidden="1">
      <c r="A87" s="26"/>
      <c r="B87" s="27"/>
      <c r="C87" s="27"/>
      <c r="D87" s="26"/>
      <c r="E87" s="28"/>
      <c r="F87" s="29"/>
      <c r="G87" s="30"/>
      <c r="H87" s="31"/>
      <c r="I87" s="39">
        <f t="shared" si="1"/>
        <v>0</v>
      </c>
    </row>
    <row r="88" spans="1:9" hidden="1">
      <c r="A88" s="26"/>
      <c r="B88" s="27"/>
      <c r="C88" s="27"/>
      <c r="D88" s="26"/>
      <c r="E88" s="28"/>
      <c r="F88" s="29"/>
      <c r="G88" s="30"/>
      <c r="H88" s="31"/>
      <c r="I88" s="39">
        <f t="shared" si="1"/>
        <v>0</v>
      </c>
    </row>
    <row r="89" spans="1:9" hidden="1">
      <c r="A89" s="26"/>
      <c r="B89" s="27"/>
      <c r="C89" s="27"/>
      <c r="D89" s="26"/>
      <c r="E89" s="28"/>
      <c r="F89" s="29"/>
      <c r="G89" s="30"/>
      <c r="H89" s="31"/>
      <c r="I89" s="39">
        <f t="shared" si="1"/>
        <v>0</v>
      </c>
    </row>
    <row r="90" spans="1:9" hidden="1">
      <c r="A90" s="26"/>
      <c r="B90" s="27"/>
      <c r="C90" s="27"/>
      <c r="D90" s="26"/>
      <c r="E90" s="28"/>
      <c r="F90" s="29"/>
      <c r="G90" s="30"/>
      <c r="H90" s="31"/>
      <c r="I90" s="39">
        <f t="shared" si="1"/>
        <v>0</v>
      </c>
    </row>
    <row r="91" spans="1:9" hidden="1">
      <c r="A91" s="26"/>
      <c r="B91" s="27"/>
      <c r="C91" s="27"/>
      <c r="D91" s="26"/>
      <c r="E91" s="28"/>
      <c r="F91" s="29"/>
      <c r="G91" s="30"/>
      <c r="H91" s="31"/>
      <c r="I91" s="39">
        <f t="shared" si="1"/>
        <v>0</v>
      </c>
    </row>
    <row r="92" spans="1:9" hidden="1">
      <c r="A92" s="26"/>
      <c r="B92" s="27"/>
      <c r="C92" s="27"/>
      <c r="D92" s="26"/>
      <c r="E92" s="28"/>
      <c r="F92" s="29"/>
      <c r="G92" s="30"/>
      <c r="H92" s="31"/>
      <c r="I92" s="39">
        <f t="shared" si="1"/>
        <v>0</v>
      </c>
    </row>
    <row r="93" spans="1:9" hidden="1">
      <c r="A93" s="26"/>
      <c r="B93" s="27"/>
      <c r="C93" s="27"/>
      <c r="D93" s="26"/>
      <c r="E93" s="28"/>
      <c r="F93" s="29"/>
      <c r="G93" s="30"/>
      <c r="H93" s="31"/>
      <c r="I93" s="39">
        <f t="shared" si="1"/>
        <v>0</v>
      </c>
    </row>
    <row r="94" spans="1:9" hidden="1">
      <c r="A94" s="26"/>
      <c r="B94" s="27"/>
      <c r="C94" s="27"/>
      <c r="D94" s="26"/>
      <c r="E94" s="28"/>
      <c r="F94" s="29"/>
      <c r="G94" s="30"/>
      <c r="H94" s="31"/>
      <c r="I94" s="39">
        <f t="shared" si="1"/>
        <v>0</v>
      </c>
    </row>
    <row r="95" spans="1:9" hidden="1">
      <c r="A95" s="26"/>
      <c r="B95" s="27"/>
      <c r="C95" s="27"/>
      <c r="D95" s="26"/>
      <c r="E95" s="28"/>
      <c r="F95" s="29"/>
      <c r="G95" s="30"/>
      <c r="H95" s="31"/>
      <c r="I95" s="39">
        <f t="shared" si="1"/>
        <v>0</v>
      </c>
    </row>
    <row r="96" spans="1:9" hidden="1">
      <c r="A96" s="26"/>
      <c r="B96" s="27"/>
      <c r="C96" s="27"/>
      <c r="D96" s="26"/>
      <c r="E96" s="28"/>
      <c r="F96" s="29"/>
      <c r="G96" s="30"/>
      <c r="H96" s="31"/>
      <c r="I96" s="39">
        <f t="shared" si="1"/>
        <v>0</v>
      </c>
    </row>
    <row r="97" spans="1:9" hidden="1">
      <c r="A97" s="26"/>
      <c r="B97" s="27"/>
      <c r="C97" s="27"/>
      <c r="D97" s="26"/>
      <c r="E97" s="28"/>
      <c r="F97" s="29"/>
      <c r="G97" s="30"/>
      <c r="H97" s="31"/>
      <c r="I97" s="39">
        <f t="shared" si="1"/>
        <v>0</v>
      </c>
    </row>
    <row r="98" spans="1:9" hidden="1">
      <c r="A98" s="26"/>
      <c r="B98" s="27"/>
      <c r="C98" s="27"/>
      <c r="D98" s="26"/>
      <c r="E98" s="28"/>
      <c r="F98" s="29"/>
      <c r="G98" s="30"/>
      <c r="H98" s="31"/>
      <c r="I98" s="39">
        <f t="shared" si="1"/>
        <v>0</v>
      </c>
    </row>
    <row r="99" spans="1:9" hidden="1">
      <c r="A99" s="26"/>
      <c r="B99" s="27"/>
      <c r="C99" s="27"/>
      <c r="D99" s="26"/>
      <c r="E99" s="28"/>
      <c r="F99" s="29"/>
      <c r="G99" s="30"/>
      <c r="H99" s="31"/>
      <c r="I99" s="39">
        <f t="shared" si="1"/>
        <v>0</v>
      </c>
    </row>
    <row r="100" spans="1:9" hidden="1">
      <c r="A100" s="26"/>
      <c r="B100" s="27"/>
      <c r="C100" s="27"/>
      <c r="D100" s="26"/>
      <c r="E100" s="28"/>
      <c r="F100" s="29"/>
      <c r="G100" s="30"/>
      <c r="H100" s="31"/>
      <c r="I100" s="39">
        <f t="shared" si="1"/>
        <v>0</v>
      </c>
    </row>
    <row r="101" spans="1:9" hidden="1">
      <c r="A101" s="90" t="s">
        <v>84</v>
      </c>
    </row>
    <row r="105" spans="1:9">
      <c r="B105" s="493"/>
    </row>
  </sheetData>
  <sheetProtection formatCells="0" formatRows="0" insertRows="0" deleteRows="0"/>
  <mergeCells count="9">
    <mergeCell ref="B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 A34:H100">
    <cfRule type="notContainsBlanks" dxfId="163" priority="3">
      <formula>LEN(TRIM(A17))&gt;0</formula>
    </cfRule>
  </conditionalFormatting>
  <conditionalFormatting sqref="A17:A1048576">
    <cfRule type="duplicateValues" dxfId="162" priority="2"/>
  </conditionalFormatting>
  <conditionalFormatting sqref="A1:A1048576">
    <cfRule type="duplicateValues" dxfId="161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133F-CA9A-40A2-A88D-E1B2DF0A9010}">
  <dimension ref="A1:L104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68" t="s">
        <v>135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136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137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138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59" t="s">
        <v>194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3" t="s">
        <v>85</v>
      </c>
      <c r="B10" s="124"/>
      <c r="C10" s="147"/>
      <c r="D10" s="133"/>
      <c r="E10" s="134"/>
      <c r="F10" s="134"/>
      <c r="G10" s="135"/>
      <c r="H10" s="116"/>
      <c r="I10" s="117"/>
    </row>
    <row r="11" spans="1:12">
      <c r="A11" s="74" t="s">
        <v>625</v>
      </c>
      <c r="B11" s="125"/>
      <c r="C11" s="148"/>
      <c r="D11" s="136"/>
      <c r="E11" s="56"/>
      <c r="F11" s="56"/>
      <c r="G11" s="137"/>
      <c r="H11" s="112" t="s">
        <v>3</v>
      </c>
      <c r="I11" s="113" t="s">
        <v>3</v>
      </c>
    </row>
    <row r="12" spans="1:12">
      <c r="A12" s="74" t="s">
        <v>626</v>
      </c>
      <c r="B12" s="125"/>
      <c r="C12" s="148"/>
      <c r="D12" s="136"/>
      <c r="E12" s="56"/>
      <c r="F12" s="56"/>
      <c r="G12" s="137"/>
      <c r="H12" s="114" t="s">
        <v>5</v>
      </c>
      <c r="I12" s="115" t="s">
        <v>4</v>
      </c>
    </row>
    <row r="13" spans="1:12">
      <c r="A13" s="74" t="s">
        <v>627</v>
      </c>
      <c r="B13" s="125"/>
      <c r="C13" s="148"/>
      <c r="D13" s="136"/>
      <c r="E13" s="56"/>
      <c r="F13" s="56"/>
      <c r="G13" s="137"/>
      <c r="H13" s="114"/>
      <c r="I13" s="118"/>
    </row>
    <row r="14" spans="1:12">
      <c r="A14" s="74"/>
      <c r="B14" s="125"/>
      <c r="C14" s="148"/>
      <c r="D14" s="136"/>
      <c r="E14" s="56"/>
      <c r="F14" s="56"/>
      <c r="G14" s="137"/>
      <c r="H14" s="76">
        <f>SUM(H16:H100)</f>
        <v>0</v>
      </c>
      <c r="I14" s="110">
        <f>SUM(I16:I100)</f>
        <v>0</v>
      </c>
    </row>
    <row r="15" spans="1:12" ht="15.75" thickBot="1">
      <c r="A15" s="75"/>
      <c r="B15" s="126"/>
      <c r="C15" s="149"/>
      <c r="D15" s="138"/>
      <c r="E15" s="139"/>
      <c r="F15" s="139"/>
      <c r="G15" s="140"/>
      <c r="H15" s="107"/>
      <c r="I15" s="111"/>
    </row>
    <row r="16" spans="1:12" s="54" customFormat="1" ht="24.75" customHeight="1" thickTop="1" thickBot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30" customHeight="1" thickTop="1">
      <c r="A17" s="435" t="s">
        <v>461</v>
      </c>
      <c r="B17" s="258" t="s">
        <v>618</v>
      </c>
      <c r="C17" s="408" t="s">
        <v>462</v>
      </c>
      <c r="D17" s="442">
        <v>13.5</v>
      </c>
      <c r="E17" s="258">
        <v>1</v>
      </c>
      <c r="F17" s="418">
        <f t="shared" ref="F17:F81" si="0">E17*D17</f>
        <v>13.5</v>
      </c>
      <c r="G17" s="443">
        <v>29.99</v>
      </c>
      <c r="H17" s="79"/>
      <c r="I17" s="420">
        <f t="shared" ref="I17:I81" si="1">H17*D17</f>
        <v>0</v>
      </c>
    </row>
    <row r="18" spans="1:9" s="421" customFormat="1" ht="30" customHeight="1" thickBot="1">
      <c r="A18" s="435" t="s">
        <v>467</v>
      </c>
      <c r="B18" s="259" t="s">
        <v>619</v>
      </c>
      <c r="C18" s="408" t="s">
        <v>468</v>
      </c>
      <c r="D18" s="444">
        <v>13.5</v>
      </c>
      <c r="E18" s="259">
        <v>1</v>
      </c>
      <c r="F18" s="418">
        <f>E18*D18</f>
        <v>13.5</v>
      </c>
      <c r="G18" s="443">
        <v>29.99</v>
      </c>
      <c r="H18" s="79"/>
      <c r="I18" s="420">
        <f>H18*D18</f>
        <v>0</v>
      </c>
    </row>
    <row r="19" spans="1:9" s="410" customFormat="1" ht="30" customHeight="1" thickTop="1">
      <c r="A19" s="435" t="s">
        <v>471</v>
      </c>
      <c r="B19" s="258" t="s">
        <v>620</v>
      </c>
      <c r="C19" s="408" t="s">
        <v>472</v>
      </c>
      <c r="D19" s="442">
        <v>3</v>
      </c>
      <c r="E19" s="258">
        <v>3</v>
      </c>
      <c r="F19" s="418">
        <f>E19*D19</f>
        <v>9</v>
      </c>
      <c r="G19" s="443">
        <v>6.99</v>
      </c>
      <c r="H19" s="79"/>
      <c r="I19" s="420">
        <f>H19*D19</f>
        <v>0</v>
      </c>
    </row>
    <row r="20" spans="1:9" s="421" customFormat="1" ht="30" customHeight="1" thickBot="1">
      <c r="A20" s="435" t="s">
        <v>459</v>
      </c>
      <c r="B20" s="260" t="s">
        <v>621</v>
      </c>
      <c r="C20" s="408" t="s">
        <v>460</v>
      </c>
      <c r="D20" s="445">
        <v>3</v>
      </c>
      <c r="E20" s="260">
        <v>3</v>
      </c>
      <c r="F20" s="418">
        <f>E20*D20</f>
        <v>9</v>
      </c>
      <c r="G20" s="443">
        <v>6.99</v>
      </c>
      <c r="H20" s="79"/>
      <c r="I20" s="420">
        <f>H20*D20</f>
        <v>0</v>
      </c>
    </row>
    <row r="21" spans="1:9" s="421" customFormat="1" ht="30" customHeight="1" thickTop="1">
      <c r="A21" s="435" t="s">
        <v>463</v>
      </c>
      <c r="B21" s="258" t="s">
        <v>622</v>
      </c>
      <c r="C21" s="408" t="s">
        <v>464</v>
      </c>
      <c r="D21" s="442">
        <v>7.5</v>
      </c>
      <c r="E21" s="258">
        <v>2</v>
      </c>
      <c r="F21" s="418">
        <f t="shared" si="0"/>
        <v>15</v>
      </c>
      <c r="G21" s="443">
        <v>16.989999999999998</v>
      </c>
      <c r="H21" s="79"/>
      <c r="I21" s="420">
        <f t="shared" si="1"/>
        <v>0</v>
      </c>
    </row>
    <row r="22" spans="1:9" s="421" customFormat="1" ht="30" customHeight="1">
      <c r="A22" s="435" t="s">
        <v>469</v>
      </c>
      <c r="B22" s="257" t="s">
        <v>623</v>
      </c>
      <c r="C22" s="408" t="s">
        <v>470</v>
      </c>
      <c r="D22" s="446">
        <v>7.5</v>
      </c>
      <c r="E22" s="257">
        <v>2</v>
      </c>
      <c r="F22" s="418">
        <f>E22*D22</f>
        <v>15</v>
      </c>
      <c r="G22" s="443">
        <v>16.989999999999998</v>
      </c>
      <c r="H22" s="79"/>
      <c r="I22" s="420">
        <f>H22*D22</f>
        <v>0</v>
      </c>
    </row>
    <row r="23" spans="1:9" s="421" customFormat="1" ht="30" customHeight="1" thickBot="1">
      <c r="A23" s="435" t="s">
        <v>465</v>
      </c>
      <c r="B23" s="259" t="s">
        <v>624</v>
      </c>
      <c r="C23" s="408" t="s">
        <v>466</v>
      </c>
      <c r="D23" s="444">
        <v>7.5</v>
      </c>
      <c r="E23" s="259">
        <v>2</v>
      </c>
      <c r="F23" s="418">
        <f t="shared" si="0"/>
        <v>15</v>
      </c>
      <c r="G23" s="443">
        <v>16.989999999999998</v>
      </c>
      <c r="H23" s="79"/>
      <c r="I23" s="420">
        <f t="shared" si="1"/>
        <v>0</v>
      </c>
    </row>
    <row r="24" spans="1:9" s="410" customFormat="1" ht="13.5" hidden="1" thickTop="1">
      <c r="A24" s="422"/>
      <c r="B24" s="423"/>
      <c r="C24" s="79"/>
      <c r="D24" s="21"/>
      <c r="E24" s="424"/>
      <c r="F24" s="418">
        <f t="shared" si="0"/>
        <v>0</v>
      </c>
      <c r="G24" s="425"/>
      <c r="H24" s="79"/>
      <c r="I24" s="420">
        <f t="shared" si="1"/>
        <v>0</v>
      </c>
    </row>
    <row r="25" spans="1:9" s="410" customFormat="1" ht="12.75" hidden="1">
      <c r="A25" s="422"/>
      <c r="B25" s="423"/>
      <c r="C25" s="79"/>
      <c r="D25" s="21"/>
      <c r="E25" s="424"/>
      <c r="F25" s="418">
        <f t="shared" si="0"/>
        <v>0</v>
      </c>
      <c r="G25" s="425"/>
      <c r="H25" s="79"/>
      <c r="I25" s="420">
        <f t="shared" si="1"/>
        <v>0</v>
      </c>
    </row>
    <row r="26" spans="1:9" s="410" customFormat="1" ht="12.75" hidden="1">
      <c r="A26" s="422"/>
      <c r="B26" s="423"/>
      <c r="C26" s="79"/>
      <c r="D26" s="21"/>
      <c r="E26" s="424"/>
      <c r="F26" s="418">
        <f t="shared" si="0"/>
        <v>0</v>
      </c>
      <c r="G26" s="425"/>
      <c r="H26" s="79"/>
      <c r="I26" s="420">
        <f t="shared" si="1"/>
        <v>0</v>
      </c>
    </row>
    <row r="27" spans="1:9" s="410" customFormat="1" ht="12.75" hidden="1" customHeight="1">
      <c r="A27" s="422"/>
      <c r="B27" s="80"/>
      <c r="C27" s="79"/>
      <c r="D27" s="21"/>
      <c r="E27" s="426"/>
      <c r="F27" s="418">
        <f t="shared" si="0"/>
        <v>0</v>
      </c>
      <c r="G27" s="425"/>
      <c r="H27" s="426"/>
      <c r="I27" s="420">
        <f t="shared" si="1"/>
        <v>0</v>
      </c>
    </row>
    <row r="28" spans="1:9" s="410" customFormat="1" ht="12.75" hidden="1" customHeight="1">
      <c r="A28" s="422"/>
      <c r="B28" s="80"/>
      <c r="C28" s="79"/>
      <c r="D28" s="21"/>
      <c r="E28" s="426"/>
      <c r="F28" s="418">
        <f t="shared" si="0"/>
        <v>0</v>
      </c>
      <c r="G28" s="425"/>
      <c r="H28" s="426"/>
      <c r="I28" s="420">
        <f t="shared" si="1"/>
        <v>0</v>
      </c>
    </row>
    <row r="29" spans="1:9" s="12" customFormat="1" ht="12.75" hidden="1" customHeight="1">
      <c r="A29" s="41"/>
      <c r="B29" s="27"/>
      <c r="C29" s="26"/>
      <c r="D29" s="21"/>
      <c r="E29" s="44"/>
      <c r="F29" s="43">
        <f t="shared" si="0"/>
        <v>0</v>
      </c>
      <c r="G29" s="22"/>
      <c r="H29" s="44"/>
      <c r="I29" s="39">
        <f t="shared" si="1"/>
        <v>0</v>
      </c>
    </row>
    <row r="30" spans="1:9" s="12" customFormat="1" ht="12.75" hidden="1" customHeight="1">
      <c r="A30" s="41"/>
      <c r="B30" s="27"/>
      <c r="C30" s="26"/>
      <c r="D30" s="21"/>
      <c r="E30" s="44"/>
      <c r="F30" s="43">
        <f t="shared" si="0"/>
        <v>0</v>
      </c>
      <c r="G30" s="22"/>
      <c r="H30" s="44"/>
      <c r="I30" s="39">
        <f t="shared" si="1"/>
        <v>0</v>
      </c>
    </row>
    <row r="31" spans="1:9" s="12" customFormat="1" ht="12.75" hidden="1" customHeight="1">
      <c r="A31" s="41"/>
      <c r="B31" s="27"/>
      <c r="C31" s="26"/>
      <c r="D31" s="21"/>
      <c r="E31" s="44"/>
      <c r="F31" s="43">
        <f t="shared" si="0"/>
        <v>0</v>
      </c>
      <c r="G31" s="22"/>
      <c r="H31" s="44"/>
      <c r="I31" s="39">
        <f t="shared" si="1"/>
        <v>0</v>
      </c>
    </row>
    <row r="32" spans="1:9" s="12" customFormat="1" ht="12.75" hidden="1" customHeight="1">
      <c r="A32" s="41"/>
      <c r="B32" s="27"/>
      <c r="C32" s="26"/>
      <c r="D32" s="21"/>
      <c r="E32" s="44"/>
      <c r="F32" s="43">
        <f t="shared" si="0"/>
        <v>0</v>
      </c>
      <c r="G32" s="22"/>
      <c r="H32" s="44"/>
      <c r="I32" s="39">
        <f t="shared" si="1"/>
        <v>0</v>
      </c>
    </row>
    <row r="33" spans="1:9" s="12" customFormat="1" ht="12.75" hidden="1" customHeight="1">
      <c r="A33" s="41"/>
      <c r="B33" s="27"/>
      <c r="C33" s="26"/>
      <c r="D33" s="21"/>
      <c r="E33" s="44"/>
      <c r="F33" s="43">
        <f t="shared" si="0"/>
        <v>0</v>
      </c>
      <c r="G33" s="22"/>
      <c r="H33" s="44"/>
      <c r="I33" s="39">
        <f t="shared" si="1"/>
        <v>0</v>
      </c>
    </row>
    <row r="34" spans="1:9" s="12" customFormat="1" ht="12.75" hidden="1">
      <c r="A34" s="41"/>
      <c r="B34" s="27"/>
      <c r="C34" s="26"/>
      <c r="D34" s="21"/>
      <c r="E34" s="44"/>
      <c r="F34" s="43">
        <f t="shared" si="0"/>
        <v>0</v>
      </c>
      <c r="G34" s="22"/>
      <c r="H34" s="44"/>
      <c r="I34" s="39">
        <f t="shared" si="1"/>
        <v>0</v>
      </c>
    </row>
    <row r="35" spans="1:9" s="12" customFormat="1" ht="12.75" hidden="1">
      <c r="A35" s="41"/>
      <c r="B35" s="27"/>
      <c r="C35" s="26"/>
      <c r="D35" s="21"/>
      <c r="E35" s="44"/>
      <c r="F35" s="43">
        <f t="shared" si="0"/>
        <v>0</v>
      </c>
      <c r="G35" s="22"/>
      <c r="H35" s="44"/>
      <c r="I35" s="39">
        <f t="shared" si="1"/>
        <v>0</v>
      </c>
    </row>
    <row r="36" spans="1:9" s="12" customFormat="1" ht="12.75" hidden="1">
      <c r="A36" s="41"/>
      <c r="B36" s="27"/>
      <c r="C36" s="26"/>
      <c r="D36" s="21"/>
      <c r="E36" s="44"/>
      <c r="F36" s="43">
        <f t="shared" si="0"/>
        <v>0</v>
      </c>
      <c r="G36" s="22"/>
      <c r="H36" s="44"/>
      <c r="I36" s="39">
        <f t="shared" si="1"/>
        <v>0</v>
      </c>
    </row>
    <row r="37" spans="1:9" s="12" customFormat="1" ht="12.75" hidden="1">
      <c r="A37" s="41"/>
      <c r="B37" s="27"/>
      <c r="C37" s="26"/>
      <c r="D37" s="21"/>
      <c r="E37" s="44"/>
      <c r="F37" s="43">
        <f t="shared" si="0"/>
        <v>0</v>
      </c>
      <c r="G37" s="22"/>
      <c r="H37" s="44"/>
      <c r="I37" s="39">
        <f t="shared" si="1"/>
        <v>0</v>
      </c>
    </row>
    <row r="38" spans="1:9" s="12" customFormat="1" ht="12.75" hidden="1">
      <c r="A38" s="41"/>
      <c r="B38" s="27"/>
      <c r="C38" s="26"/>
      <c r="D38" s="21"/>
      <c r="E38" s="44"/>
      <c r="F38" s="43">
        <f t="shared" si="0"/>
        <v>0</v>
      </c>
      <c r="G38" s="22"/>
      <c r="H38" s="44"/>
      <c r="I38" s="39">
        <f t="shared" si="1"/>
        <v>0</v>
      </c>
    </row>
    <row r="39" spans="1:9" s="12" customFormat="1" ht="12.75" hidden="1">
      <c r="A39" s="41"/>
      <c r="B39" s="27"/>
      <c r="C39" s="26"/>
      <c r="D39" s="21"/>
      <c r="E39" s="44"/>
      <c r="F39" s="43">
        <f t="shared" si="0"/>
        <v>0</v>
      </c>
      <c r="G39" s="22"/>
      <c r="H39" s="44"/>
      <c r="I39" s="39">
        <f t="shared" si="1"/>
        <v>0</v>
      </c>
    </row>
    <row r="40" spans="1:9" s="12" customFormat="1" ht="12.75" hidden="1">
      <c r="A40" s="41"/>
      <c r="B40" s="27"/>
      <c r="C40" s="26"/>
      <c r="D40" s="21"/>
      <c r="E40" s="44"/>
      <c r="F40" s="43">
        <f t="shared" si="0"/>
        <v>0</v>
      </c>
      <c r="G40" s="22"/>
      <c r="H40" s="44"/>
      <c r="I40" s="39">
        <f t="shared" si="1"/>
        <v>0</v>
      </c>
    </row>
    <row r="41" spans="1:9" s="12" customFormat="1" ht="12.75" hidden="1">
      <c r="A41" s="41"/>
      <c r="B41" s="27"/>
      <c r="C41" s="26"/>
      <c r="D41" s="21"/>
      <c r="E41" s="44"/>
      <c r="F41" s="43">
        <f t="shared" si="0"/>
        <v>0</v>
      </c>
      <c r="G41" s="22"/>
      <c r="H41" s="44"/>
      <c r="I41" s="39">
        <f t="shared" si="1"/>
        <v>0</v>
      </c>
    </row>
    <row r="42" spans="1:9" s="12" customFormat="1" ht="12.75" hidden="1">
      <c r="A42" s="41"/>
      <c r="B42" s="27"/>
      <c r="C42" s="26"/>
      <c r="D42" s="21"/>
      <c r="E42" s="44"/>
      <c r="F42" s="43">
        <f t="shared" si="0"/>
        <v>0</v>
      </c>
      <c r="G42" s="22"/>
      <c r="H42" s="44"/>
      <c r="I42" s="39">
        <f t="shared" si="1"/>
        <v>0</v>
      </c>
    </row>
    <row r="43" spans="1:9" s="12" customFormat="1" ht="12.75" hidden="1">
      <c r="A43" s="41"/>
      <c r="B43" s="27"/>
      <c r="C43" s="26"/>
      <c r="D43" s="21"/>
      <c r="E43" s="44"/>
      <c r="F43" s="43">
        <f t="shared" si="0"/>
        <v>0</v>
      </c>
      <c r="G43" s="22"/>
      <c r="H43" s="44"/>
      <c r="I43" s="39">
        <f t="shared" si="1"/>
        <v>0</v>
      </c>
    </row>
    <row r="44" spans="1:9" s="12" customFormat="1" ht="12.75" hidden="1">
      <c r="A44" s="41"/>
      <c r="B44" s="27"/>
      <c r="C44" s="26"/>
      <c r="D44" s="21"/>
      <c r="E44" s="44"/>
      <c r="F44" s="43">
        <f t="shared" si="0"/>
        <v>0</v>
      </c>
      <c r="G44" s="22"/>
      <c r="H44" s="44"/>
      <c r="I44" s="39">
        <f t="shared" si="1"/>
        <v>0</v>
      </c>
    </row>
    <row r="45" spans="1:9" s="12" customFormat="1" ht="12.75" hidden="1">
      <c r="A45" s="41"/>
      <c r="B45" s="27"/>
      <c r="C45" s="26"/>
      <c r="D45" s="21"/>
      <c r="E45" s="44"/>
      <c r="F45" s="43">
        <f t="shared" si="0"/>
        <v>0</v>
      </c>
      <c r="G45" s="22"/>
      <c r="H45" s="44"/>
      <c r="I45" s="39">
        <f t="shared" si="1"/>
        <v>0</v>
      </c>
    </row>
    <row r="46" spans="1:9" s="12" customFormat="1" ht="12.75" hidden="1">
      <c r="A46" s="41"/>
      <c r="B46" s="27"/>
      <c r="C46" s="26"/>
      <c r="D46" s="21"/>
      <c r="E46" s="44"/>
      <c r="F46" s="43">
        <f t="shared" si="0"/>
        <v>0</v>
      </c>
      <c r="G46" s="22"/>
      <c r="H46" s="44"/>
      <c r="I46" s="39">
        <f t="shared" si="1"/>
        <v>0</v>
      </c>
    </row>
    <row r="47" spans="1:9" s="12" customFormat="1" ht="12.75" hidden="1">
      <c r="A47" s="41"/>
      <c r="B47" s="27"/>
      <c r="C47" s="26"/>
      <c r="D47" s="21"/>
      <c r="E47" s="44"/>
      <c r="F47" s="43">
        <f t="shared" si="0"/>
        <v>0</v>
      </c>
      <c r="G47" s="22"/>
      <c r="H47" s="44"/>
      <c r="I47" s="39">
        <f t="shared" si="1"/>
        <v>0</v>
      </c>
    </row>
    <row r="48" spans="1:9" s="12" customFormat="1" ht="12.75" hidden="1">
      <c r="A48" s="41"/>
      <c r="B48" s="27"/>
      <c r="C48" s="26"/>
      <c r="D48" s="21"/>
      <c r="E48" s="44"/>
      <c r="F48" s="43">
        <f t="shared" si="0"/>
        <v>0</v>
      </c>
      <c r="G48" s="22"/>
      <c r="H48" s="44"/>
      <c r="I48" s="39">
        <f t="shared" si="1"/>
        <v>0</v>
      </c>
    </row>
    <row r="49" spans="1:9" s="12" customFormat="1" ht="12.75" hidden="1">
      <c r="A49" s="41"/>
      <c r="B49" s="27"/>
      <c r="C49" s="26"/>
      <c r="D49" s="21"/>
      <c r="E49" s="44"/>
      <c r="F49" s="43">
        <f t="shared" si="0"/>
        <v>0</v>
      </c>
      <c r="G49" s="22"/>
      <c r="H49" s="44"/>
      <c r="I49" s="39">
        <f t="shared" si="1"/>
        <v>0</v>
      </c>
    </row>
    <row r="50" spans="1:9" s="12" customFormat="1" ht="12.75" hidden="1">
      <c r="A50" s="41"/>
      <c r="B50" s="27"/>
      <c r="C50" s="26"/>
      <c r="D50" s="21"/>
      <c r="E50" s="44"/>
      <c r="F50" s="43">
        <f t="shared" si="0"/>
        <v>0</v>
      </c>
      <c r="G50" s="22"/>
      <c r="H50" s="44"/>
      <c r="I50" s="39">
        <f t="shared" si="1"/>
        <v>0</v>
      </c>
    </row>
    <row r="51" spans="1:9" s="12" customFormat="1" ht="12.75" hidden="1">
      <c r="A51" s="41"/>
      <c r="B51" s="27"/>
      <c r="C51" s="26"/>
      <c r="D51" s="21"/>
      <c r="E51" s="44"/>
      <c r="F51" s="43">
        <f t="shared" si="0"/>
        <v>0</v>
      </c>
      <c r="G51" s="22"/>
      <c r="H51" s="44"/>
      <c r="I51" s="39">
        <f t="shared" si="1"/>
        <v>0</v>
      </c>
    </row>
    <row r="52" spans="1:9" s="12" customFormat="1" ht="12.75" hidden="1">
      <c r="A52" s="41"/>
      <c r="B52" s="27"/>
      <c r="C52" s="26"/>
      <c r="D52" s="21"/>
      <c r="E52" s="44"/>
      <c r="F52" s="43">
        <f t="shared" si="0"/>
        <v>0</v>
      </c>
      <c r="G52" s="22"/>
      <c r="H52" s="44"/>
      <c r="I52" s="39">
        <f t="shared" si="1"/>
        <v>0</v>
      </c>
    </row>
    <row r="53" spans="1:9" s="12" customFormat="1" ht="12.75" hidden="1">
      <c r="A53" s="41"/>
      <c r="B53" s="27"/>
      <c r="C53" s="26"/>
      <c r="D53" s="21"/>
      <c r="E53" s="44"/>
      <c r="F53" s="43">
        <f t="shared" si="0"/>
        <v>0</v>
      </c>
      <c r="G53" s="22"/>
      <c r="H53" s="44"/>
      <c r="I53" s="39">
        <f t="shared" si="1"/>
        <v>0</v>
      </c>
    </row>
    <row r="54" spans="1:9" s="12" customFormat="1" ht="12.75" hidden="1">
      <c r="A54" s="41"/>
      <c r="B54" s="27"/>
      <c r="C54" s="26"/>
      <c r="D54" s="21"/>
      <c r="E54" s="44"/>
      <c r="F54" s="43">
        <f t="shared" si="0"/>
        <v>0</v>
      </c>
      <c r="G54" s="22"/>
      <c r="H54" s="44"/>
      <c r="I54" s="39">
        <f t="shared" si="1"/>
        <v>0</v>
      </c>
    </row>
    <row r="55" spans="1:9" s="12" customFormat="1" ht="12.75" hidden="1">
      <c r="A55" s="41"/>
      <c r="B55" s="27"/>
      <c r="C55" s="26"/>
      <c r="D55" s="21"/>
      <c r="E55" s="44"/>
      <c r="F55" s="43">
        <f t="shared" si="0"/>
        <v>0</v>
      </c>
      <c r="G55" s="22"/>
      <c r="H55" s="44"/>
      <c r="I55" s="39">
        <f t="shared" si="1"/>
        <v>0</v>
      </c>
    </row>
    <row r="56" spans="1:9" s="12" customFormat="1" ht="12.75" hidden="1">
      <c r="A56" s="41"/>
      <c r="B56" s="27"/>
      <c r="C56" s="26"/>
      <c r="D56" s="21"/>
      <c r="E56" s="44"/>
      <c r="F56" s="43">
        <f t="shared" si="0"/>
        <v>0</v>
      </c>
      <c r="G56" s="22"/>
      <c r="H56" s="44"/>
      <c r="I56" s="39">
        <f t="shared" si="1"/>
        <v>0</v>
      </c>
    </row>
    <row r="57" spans="1:9" s="12" customFormat="1" ht="12.75" hidden="1">
      <c r="A57" s="41"/>
      <c r="B57" s="27"/>
      <c r="C57" s="26"/>
      <c r="D57" s="21"/>
      <c r="E57" s="44"/>
      <c r="F57" s="43">
        <f t="shared" si="0"/>
        <v>0</v>
      </c>
      <c r="G57" s="22"/>
      <c r="H57" s="44"/>
      <c r="I57" s="39">
        <f t="shared" si="1"/>
        <v>0</v>
      </c>
    </row>
    <row r="58" spans="1:9" s="12" customFormat="1" ht="12.75" hidden="1">
      <c r="A58" s="41"/>
      <c r="B58" s="27"/>
      <c r="C58" s="26"/>
      <c r="D58" s="21"/>
      <c r="E58" s="44"/>
      <c r="F58" s="43">
        <f t="shared" si="0"/>
        <v>0</v>
      </c>
      <c r="G58" s="22"/>
      <c r="H58" s="44"/>
      <c r="I58" s="39">
        <f t="shared" si="1"/>
        <v>0</v>
      </c>
    </row>
    <row r="59" spans="1:9" s="12" customFormat="1" ht="12.75" hidden="1">
      <c r="A59" s="41"/>
      <c r="B59" s="27"/>
      <c r="C59" s="26"/>
      <c r="D59" s="21"/>
      <c r="E59" s="44"/>
      <c r="F59" s="43">
        <f t="shared" si="0"/>
        <v>0</v>
      </c>
      <c r="G59" s="22"/>
      <c r="H59" s="44"/>
      <c r="I59" s="39">
        <f t="shared" si="1"/>
        <v>0</v>
      </c>
    </row>
    <row r="60" spans="1:9" s="12" customFormat="1" ht="12.75" hidden="1">
      <c r="A60" s="41"/>
      <c r="B60" s="27"/>
      <c r="C60" s="26"/>
      <c r="D60" s="21"/>
      <c r="E60" s="44"/>
      <c r="F60" s="43">
        <f t="shared" si="0"/>
        <v>0</v>
      </c>
      <c r="G60" s="22"/>
      <c r="H60" s="44"/>
      <c r="I60" s="39">
        <f t="shared" si="1"/>
        <v>0</v>
      </c>
    </row>
    <row r="61" spans="1:9" s="12" customFormat="1" ht="12.75" hidden="1">
      <c r="A61" s="41"/>
      <c r="B61" s="27"/>
      <c r="C61" s="26"/>
      <c r="D61" s="21"/>
      <c r="E61" s="44"/>
      <c r="F61" s="43">
        <f t="shared" si="0"/>
        <v>0</v>
      </c>
      <c r="G61" s="22"/>
      <c r="H61" s="44"/>
      <c r="I61" s="39">
        <f t="shared" si="1"/>
        <v>0</v>
      </c>
    </row>
    <row r="62" spans="1:9" s="12" customFormat="1" ht="12.75" hidden="1">
      <c r="A62" s="41"/>
      <c r="B62" s="27"/>
      <c r="C62" s="26"/>
      <c r="D62" s="21"/>
      <c r="E62" s="44"/>
      <c r="F62" s="43">
        <f t="shared" si="0"/>
        <v>0</v>
      </c>
      <c r="G62" s="22"/>
      <c r="H62" s="44"/>
      <c r="I62" s="39">
        <f t="shared" si="1"/>
        <v>0</v>
      </c>
    </row>
    <row r="63" spans="1:9" s="12" customFormat="1" ht="12.75" hidden="1">
      <c r="A63" s="41"/>
      <c r="B63" s="27"/>
      <c r="C63" s="26"/>
      <c r="D63" s="21"/>
      <c r="E63" s="44"/>
      <c r="F63" s="43">
        <f t="shared" si="0"/>
        <v>0</v>
      </c>
      <c r="G63" s="22"/>
      <c r="H63" s="44"/>
      <c r="I63" s="39">
        <f t="shared" si="1"/>
        <v>0</v>
      </c>
    </row>
    <row r="64" spans="1:9" s="12" customFormat="1" ht="12.75" hidden="1">
      <c r="A64" s="41"/>
      <c r="B64" s="27"/>
      <c r="C64" s="26"/>
      <c r="D64" s="21"/>
      <c r="E64" s="44"/>
      <c r="F64" s="43">
        <f t="shared" si="0"/>
        <v>0</v>
      </c>
      <c r="G64" s="22"/>
      <c r="H64" s="44"/>
      <c r="I64" s="39">
        <f t="shared" si="1"/>
        <v>0</v>
      </c>
    </row>
    <row r="65" spans="1:9" s="12" customFormat="1" ht="12.75" hidden="1">
      <c r="A65" s="41"/>
      <c r="B65" s="27"/>
      <c r="C65" s="26"/>
      <c r="D65" s="21"/>
      <c r="E65" s="44"/>
      <c r="F65" s="43">
        <f t="shared" si="0"/>
        <v>0</v>
      </c>
      <c r="G65" s="22"/>
      <c r="H65" s="44"/>
      <c r="I65" s="39">
        <f t="shared" si="1"/>
        <v>0</v>
      </c>
    </row>
    <row r="66" spans="1:9" s="40" customFormat="1" ht="12.75" hidden="1">
      <c r="A66" s="41"/>
      <c r="B66" s="27"/>
      <c r="C66" s="26"/>
      <c r="D66" s="21"/>
      <c r="E66" s="44"/>
      <c r="F66" s="43">
        <f t="shared" si="0"/>
        <v>0</v>
      </c>
      <c r="G66" s="22"/>
      <c r="H66" s="44"/>
      <c r="I66" s="39">
        <f t="shared" si="1"/>
        <v>0</v>
      </c>
    </row>
    <row r="67" spans="1:9" s="40" customFormat="1" ht="12.75" hidden="1">
      <c r="A67" s="41"/>
      <c r="B67" s="27"/>
      <c r="C67" s="26"/>
      <c r="D67" s="21"/>
      <c r="E67" s="44"/>
      <c r="F67" s="43">
        <f t="shared" si="0"/>
        <v>0</v>
      </c>
      <c r="G67" s="22"/>
      <c r="H67" s="44"/>
      <c r="I67" s="39">
        <f t="shared" si="1"/>
        <v>0</v>
      </c>
    </row>
    <row r="68" spans="1:9" s="40" customFormat="1" ht="12.75" hidden="1">
      <c r="A68" s="41"/>
      <c r="B68" s="27"/>
      <c r="C68" s="26"/>
      <c r="D68" s="21"/>
      <c r="E68" s="44"/>
      <c r="F68" s="43">
        <f t="shared" si="0"/>
        <v>0</v>
      </c>
      <c r="G68" s="22"/>
      <c r="H68" s="44"/>
      <c r="I68" s="39">
        <f t="shared" si="1"/>
        <v>0</v>
      </c>
    </row>
    <row r="69" spans="1:9" s="40" customFormat="1" ht="12.75" hidden="1">
      <c r="A69" s="41"/>
      <c r="B69" s="27"/>
      <c r="C69" s="26"/>
      <c r="D69" s="21"/>
      <c r="E69" s="44"/>
      <c r="F69" s="43">
        <f t="shared" si="0"/>
        <v>0</v>
      </c>
      <c r="G69" s="22"/>
      <c r="H69" s="44"/>
      <c r="I69" s="39">
        <f t="shared" si="1"/>
        <v>0</v>
      </c>
    </row>
    <row r="70" spans="1:9" s="40" customFormat="1" ht="12.75" hidden="1">
      <c r="A70" s="41"/>
      <c r="B70" s="27"/>
      <c r="C70" s="26"/>
      <c r="D70" s="21"/>
      <c r="E70" s="44"/>
      <c r="F70" s="43">
        <f t="shared" si="0"/>
        <v>0</v>
      </c>
      <c r="G70" s="22"/>
      <c r="H70" s="44"/>
      <c r="I70" s="39">
        <f t="shared" si="1"/>
        <v>0</v>
      </c>
    </row>
    <row r="71" spans="1:9" s="40" customFormat="1" ht="12.75" hidden="1">
      <c r="A71" s="41"/>
      <c r="B71" s="27"/>
      <c r="C71" s="26"/>
      <c r="D71" s="21"/>
      <c r="E71" s="44"/>
      <c r="F71" s="43">
        <f t="shared" si="0"/>
        <v>0</v>
      </c>
      <c r="G71" s="22"/>
      <c r="H71" s="44"/>
      <c r="I71" s="39">
        <f t="shared" si="1"/>
        <v>0</v>
      </c>
    </row>
    <row r="72" spans="1:9" s="40" customFormat="1" ht="12.75" hidden="1">
      <c r="A72" s="41"/>
      <c r="B72" s="27"/>
      <c r="C72" s="26"/>
      <c r="D72" s="21"/>
      <c r="E72" s="44"/>
      <c r="F72" s="43">
        <f t="shared" si="0"/>
        <v>0</v>
      </c>
      <c r="G72" s="22"/>
      <c r="H72" s="44"/>
      <c r="I72" s="39">
        <f t="shared" si="1"/>
        <v>0</v>
      </c>
    </row>
    <row r="73" spans="1:9" s="40" customFormat="1" ht="12.75" hidden="1">
      <c r="A73" s="41"/>
      <c r="B73" s="27"/>
      <c r="C73" s="26"/>
      <c r="D73" s="21"/>
      <c r="E73" s="44"/>
      <c r="F73" s="43">
        <f t="shared" si="0"/>
        <v>0</v>
      </c>
      <c r="G73" s="22"/>
      <c r="H73" s="44"/>
      <c r="I73" s="39">
        <f t="shared" si="1"/>
        <v>0</v>
      </c>
    </row>
    <row r="74" spans="1:9" s="40" customFormat="1" ht="12.75" hidden="1">
      <c r="A74" s="41"/>
      <c r="B74" s="27"/>
      <c r="C74" s="26"/>
      <c r="D74" s="21"/>
      <c r="E74" s="44"/>
      <c r="F74" s="43">
        <f t="shared" si="0"/>
        <v>0</v>
      </c>
      <c r="G74" s="22"/>
      <c r="H74" s="44"/>
      <c r="I74" s="39">
        <f t="shared" si="1"/>
        <v>0</v>
      </c>
    </row>
    <row r="75" spans="1:9" s="40" customFormat="1" ht="12.75" hidden="1">
      <c r="A75" s="41"/>
      <c r="B75" s="27"/>
      <c r="C75" s="26"/>
      <c r="D75" s="21"/>
      <c r="E75" s="44"/>
      <c r="F75" s="43">
        <f t="shared" si="0"/>
        <v>0</v>
      </c>
      <c r="G75" s="22"/>
      <c r="H75" s="44"/>
      <c r="I75" s="39">
        <f t="shared" si="1"/>
        <v>0</v>
      </c>
    </row>
    <row r="76" spans="1:9" s="40" customFormat="1" ht="12.75" hidden="1">
      <c r="A76" s="41"/>
      <c r="B76" s="27"/>
      <c r="C76" s="26"/>
      <c r="D76" s="21"/>
      <c r="E76" s="44"/>
      <c r="F76" s="43">
        <f t="shared" si="0"/>
        <v>0</v>
      </c>
      <c r="G76" s="22"/>
      <c r="H76" s="44"/>
      <c r="I76" s="39">
        <f t="shared" si="1"/>
        <v>0</v>
      </c>
    </row>
    <row r="77" spans="1:9" hidden="1">
      <c r="A77" s="41"/>
      <c r="B77" s="27"/>
      <c r="C77" s="26"/>
      <c r="D77" s="21"/>
      <c r="E77" s="44"/>
      <c r="F77" s="43">
        <f t="shared" si="0"/>
        <v>0</v>
      </c>
      <c r="G77" s="22"/>
      <c r="H77" s="44"/>
      <c r="I77" s="39">
        <f t="shared" si="1"/>
        <v>0</v>
      </c>
    </row>
    <row r="78" spans="1:9" hidden="1">
      <c r="A78" s="41"/>
      <c r="B78" s="27"/>
      <c r="C78" s="26"/>
      <c r="D78" s="21"/>
      <c r="E78" s="44"/>
      <c r="F78" s="43">
        <f t="shared" si="0"/>
        <v>0</v>
      </c>
      <c r="G78" s="22"/>
      <c r="H78" s="44"/>
      <c r="I78" s="39">
        <f t="shared" si="1"/>
        <v>0</v>
      </c>
    </row>
    <row r="79" spans="1:9" hidden="1">
      <c r="A79" s="41"/>
      <c r="B79" s="27"/>
      <c r="C79" s="26"/>
      <c r="D79" s="21"/>
      <c r="E79" s="44"/>
      <c r="F79" s="43">
        <f t="shared" si="0"/>
        <v>0</v>
      </c>
      <c r="G79" s="22"/>
      <c r="H79" s="44"/>
      <c r="I79" s="39">
        <f t="shared" si="1"/>
        <v>0</v>
      </c>
    </row>
    <row r="80" spans="1:9" hidden="1">
      <c r="A80" s="41"/>
      <c r="B80" s="27"/>
      <c r="C80" s="26"/>
      <c r="D80" s="21"/>
      <c r="E80" s="44"/>
      <c r="F80" s="43">
        <f t="shared" si="0"/>
        <v>0</v>
      </c>
      <c r="G80" s="22"/>
      <c r="H80" s="44"/>
      <c r="I80" s="39">
        <f t="shared" si="1"/>
        <v>0</v>
      </c>
    </row>
    <row r="81" spans="1:9" hidden="1">
      <c r="A81" s="41"/>
      <c r="B81" s="27"/>
      <c r="C81" s="26"/>
      <c r="D81" s="21"/>
      <c r="E81" s="44"/>
      <c r="F81" s="43">
        <f t="shared" si="0"/>
        <v>0</v>
      </c>
      <c r="G81" s="22"/>
      <c r="H81" s="44"/>
      <c r="I81" s="39">
        <f t="shared" si="1"/>
        <v>0</v>
      </c>
    </row>
    <row r="82" spans="1:9" hidden="1">
      <c r="A82" s="41"/>
      <c r="B82" s="27"/>
      <c r="C82" s="26"/>
      <c r="D82" s="21"/>
      <c r="E82" s="44"/>
      <c r="F82" s="43">
        <f t="shared" ref="F82:F103" si="2">E82*D82</f>
        <v>0</v>
      </c>
      <c r="G82" s="22"/>
      <c r="H82" s="44"/>
      <c r="I82" s="39">
        <f t="shared" ref="I82:I103" si="3">H82*D82</f>
        <v>0</v>
      </c>
    </row>
    <row r="83" spans="1:9" hidden="1">
      <c r="A83" s="41"/>
      <c r="B83" s="27"/>
      <c r="C83" s="26"/>
      <c r="D83" s="21"/>
      <c r="E83" s="44"/>
      <c r="F83" s="43">
        <f t="shared" si="2"/>
        <v>0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21"/>
      <c r="E84" s="44"/>
      <c r="F84" s="43">
        <f t="shared" si="2"/>
        <v>0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21"/>
      <c r="E85" s="44"/>
      <c r="F85" s="43">
        <f t="shared" si="2"/>
        <v>0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21"/>
      <c r="E86" s="44"/>
      <c r="F86" s="43">
        <f t="shared" si="2"/>
        <v>0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21"/>
      <c r="E87" s="44"/>
      <c r="F87" s="43">
        <f t="shared" si="2"/>
        <v>0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21"/>
      <c r="E88" s="44"/>
      <c r="F88" s="43">
        <f t="shared" si="2"/>
        <v>0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21"/>
      <c r="E89" s="44"/>
      <c r="F89" s="43">
        <f t="shared" si="2"/>
        <v>0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21"/>
      <c r="E90" s="44"/>
      <c r="F90" s="43">
        <f t="shared" si="2"/>
        <v>0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21"/>
      <c r="E91" s="44"/>
      <c r="F91" s="43">
        <f t="shared" si="2"/>
        <v>0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21"/>
      <c r="E92" s="44"/>
      <c r="F92" s="43">
        <f t="shared" si="2"/>
        <v>0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21"/>
      <c r="E93" s="44"/>
      <c r="F93" s="43">
        <f t="shared" si="2"/>
        <v>0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21"/>
      <c r="E94" s="44"/>
      <c r="F94" s="43">
        <f t="shared" si="2"/>
        <v>0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21"/>
      <c r="E95" s="44"/>
      <c r="F95" s="43">
        <f t="shared" si="2"/>
        <v>0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21"/>
      <c r="E96" s="44"/>
      <c r="F96" s="43">
        <f t="shared" si="2"/>
        <v>0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21"/>
      <c r="E97" s="44"/>
      <c r="F97" s="43">
        <f t="shared" si="2"/>
        <v>0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21"/>
      <c r="E98" s="44"/>
      <c r="F98" s="43">
        <f t="shared" si="2"/>
        <v>0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21"/>
      <c r="E99" s="44"/>
      <c r="F99" s="43">
        <f t="shared" si="2"/>
        <v>0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21"/>
      <c r="E100" s="44"/>
      <c r="F100" s="43">
        <f t="shared" si="2"/>
        <v>0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21"/>
      <c r="E101" s="44"/>
      <c r="F101" s="43">
        <f t="shared" si="2"/>
        <v>0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21"/>
      <c r="E102" s="44"/>
      <c r="F102" s="43">
        <f t="shared" si="2"/>
        <v>0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21"/>
      <c r="E103" s="44"/>
      <c r="F103" s="43">
        <f t="shared" si="2"/>
        <v>0</v>
      </c>
      <c r="G103" s="22"/>
      <c r="H103" s="44"/>
      <c r="I103" s="39">
        <f t="shared" si="3"/>
        <v>0</v>
      </c>
    </row>
    <row r="104" spans="1:9" ht="15.75" thickTop="1"/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03 A24:B102 C24:I103 A17:I23">
    <cfRule type="notContainsBlanks" dxfId="62" priority="11">
      <formula>LEN(TRIM(A17))&gt;0</formula>
    </cfRule>
  </conditionalFormatting>
  <conditionalFormatting sqref="A103">
    <cfRule type="notContainsBlanks" dxfId="61" priority="5">
      <formula>LEN(TRIM(A103))&gt;0</formula>
    </cfRule>
  </conditionalFormatting>
  <conditionalFormatting sqref="C1:C1048576">
    <cfRule type="duplicateValues" dxfId="60" priority="1"/>
  </conditionalFormatting>
  <conditionalFormatting sqref="C17:C1048576">
    <cfRule type="duplicateValues" dxfId="59" priority="22"/>
  </conditionalFormatting>
  <hyperlinks>
    <hyperlink ref="A7" r:id="rId1" xr:uid="{52CD2F7F-2108-4ECC-9A2A-C04B53845B1C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1DE8-C3B1-499A-8ACE-A7513D40C2EA}">
  <dimension ref="A1:L103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68" t="s">
        <v>192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130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131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132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59" t="s">
        <v>193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3" t="s">
        <v>85</v>
      </c>
      <c r="B10" s="124"/>
      <c r="C10" s="147"/>
      <c r="D10" s="133"/>
      <c r="E10" s="134"/>
      <c r="F10" s="134"/>
      <c r="G10" s="135"/>
      <c r="H10" s="116"/>
      <c r="I10" s="117"/>
    </row>
    <row r="11" spans="1:12">
      <c r="A11" s="74" t="s">
        <v>81</v>
      </c>
      <c r="B11" s="125"/>
      <c r="C11" s="148"/>
      <c r="D11" s="136"/>
      <c r="E11" s="56"/>
      <c r="F11" s="56"/>
      <c r="G11" s="137"/>
      <c r="H11" s="112" t="s">
        <v>3</v>
      </c>
      <c r="I11" s="113" t="s">
        <v>3</v>
      </c>
    </row>
    <row r="12" spans="1:12">
      <c r="A12" s="74" t="s">
        <v>108</v>
      </c>
      <c r="B12" s="125"/>
      <c r="C12" s="148"/>
      <c r="D12" s="136"/>
      <c r="E12" s="56"/>
      <c r="F12" s="56"/>
      <c r="G12" s="137"/>
      <c r="H12" s="114" t="s">
        <v>5</v>
      </c>
      <c r="I12" s="115" t="s">
        <v>4</v>
      </c>
    </row>
    <row r="13" spans="1:12">
      <c r="A13" s="74" t="s">
        <v>82</v>
      </c>
      <c r="B13" s="125"/>
      <c r="C13" s="148"/>
      <c r="D13" s="136"/>
      <c r="E13" s="56"/>
      <c r="F13" s="56"/>
      <c r="G13" s="137"/>
      <c r="H13" s="114"/>
      <c r="I13" s="118"/>
    </row>
    <row r="14" spans="1:12">
      <c r="A14" s="74" t="s">
        <v>91</v>
      </c>
      <c r="B14" s="125"/>
      <c r="C14" s="148"/>
      <c r="D14" s="136"/>
      <c r="E14" s="56"/>
      <c r="F14" s="56"/>
      <c r="G14" s="137"/>
      <c r="H14" s="76">
        <f>SUM(H16:H100)</f>
        <v>0</v>
      </c>
      <c r="I14" s="110">
        <f>SUM(I16:I100)</f>
        <v>0</v>
      </c>
    </row>
    <row r="15" spans="1:12" ht="15.75" thickBot="1">
      <c r="A15" s="75"/>
      <c r="B15" s="126"/>
      <c r="C15" s="149"/>
      <c r="D15" s="138"/>
      <c r="E15" s="139"/>
      <c r="F15" s="139"/>
      <c r="G15" s="140"/>
      <c r="H15" s="107"/>
      <c r="I15" s="111"/>
    </row>
    <row r="16" spans="1:12" s="54" customFormat="1" ht="24.75" customHeight="1" thickTop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24.75" customHeight="1">
      <c r="A17" s="435" t="s">
        <v>473</v>
      </c>
      <c r="B17" s="436">
        <v>9746435</v>
      </c>
      <c r="C17" s="416" t="s">
        <v>474</v>
      </c>
      <c r="D17" s="437">
        <v>7.25</v>
      </c>
      <c r="E17" s="438">
        <v>6</v>
      </c>
      <c r="F17" s="418">
        <f>E17*D17</f>
        <v>43.5</v>
      </c>
      <c r="G17" s="419">
        <v>15.99</v>
      </c>
      <c r="H17" s="79"/>
      <c r="I17" s="420">
        <f>H17*D17</f>
        <v>0</v>
      </c>
    </row>
    <row r="18" spans="1:9" s="421" customFormat="1" ht="24.75" customHeight="1">
      <c r="A18" s="435" t="s">
        <v>475</v>
      </c>
      <c r="B18" s="439">
        <v>9746407</v>
      </c>
      <c r="C18" s="416" t="s">
        <v>476</v>
      </c>
      <c r="D18" s="440">
        <v>3.15</v>
      </c>
      <c r="E18" s="441">
        <v>12</v>
      </c>
      <c r="F18" s="418">
        <f t="shared" ref="F18:F81" si="0">E18*D18</f>
        <v>37.799999999999997</v>
      </c>
      <c r="G18" s="419">
        <v>6.99</v>
      </c>
      <c r="H18" s="79"/>
      <c r="I18" s="420">
        <f t="shared" ref="I18:I81" si="1">H18*D18</f>
        <v>0</v>
      </c>
    </row>
    <row r="19" spans="1:9" s="421" customFormat="1" ht="24.75" customHeight="1">
      <c r="A19" s="435" t="s">
        <v>477</v>
      </c>
      <c r="B19" s="439">
        <v>2074132</v>
      </c>
      <c r="C19" s="416" t="s">
        <v>478</v>
      </c>
      <c r="D19" s="440">
        <v>13.2</v>
      </c>
      <c r="E19" s="441">
        <v>3</v>
      </c>
      <c r="F19" s="418">
        <f t="shared" si="0"/>
        <v>39.599999999999994</v>
      </c>
      <c r="G19" s="419">
        <v>29.99</v>
      </c>
      <c r="H19" s="79"/>
      <c r="I19" s="420">
        <f t="shared" si="1"/>
        <v>0</v>
      </c>
    </row>
    <row r="20" spans="1:9" s="421" customFormat="1" ht="12" hidden="1">
      <c r="A20" s="422"/>
      <c r="B20" s="423"/>
      <c r="C20" s="79"/>
      <c r="D20" s="21"/>
      <c r="E20" s="424"/>
      <c r="F20" s="418">
        <f t="shared" si="0"/>
        <v>0</v>
      </c>
      <c r="G20" s="81"/>
      <c r="H20" s="79"/>
      <c r="I20" s="420">
        <f t="shared" si="1"/>
        <v>0</v>
      </c>
    </row>
    <row r="21" spans="1:9" s="421" customFormat="1" ht="12" hidden="1">
      <c r="A21" s="422"/>
      <c r="B21" s="423"/>
      <c r="C21" s="79"/>
      <c r="D21" s="21"/>
      <c r="E21" s="424"/>
      <c r="F21" s="418">
        <f t="shared" si="0"/>
        <v>0</v>
      </c>
      <c r="G21" s="81"/>
      <c r="H21" s="79"/>
      <c r="I21" s="420">
        <f t="shared" si="1"/>
        <v>0</v>
      </c>
    </row>
    <row r="22" spans="1:9" s="421" customFormat="1" ht="12" hidden="1">
      <c r="A22" s="422"/>
      <c r="B22" s="423"/>
      <c r="C22" s="79"/>
      <c r="D22" s="21"/>
      <c r="E22" s="424"/>
      <c r="F22" s="418">
        <f t="shared" si="0"/>
        <v>0</v>
      </c>
      <c r="G22" s="81"/>
      <c r="H22" s="79"/>
      <c r="I22" s="420">
        <f t="shared" si="1"/>
        <v>0</v>
      </c>
    </row>
    <row r="23" spans="1:9" s="410" customFormat="1" ht="12.75" hidden="1">
      <c r="A23" s="422"/>
      <c r="B23" s="423"/>
      <c r="C23" s="79"/>
      <c r="D23" s="21"/>
      <c r="E23" s="424"/>
      <c r="F23" s="418">
        <f t="shared" si="0"/>
        <v>0</v>
      </c>
      <c r="G23" s="425"/>
      <c r="H23" s="79"/>
      <c r="I23" s="420">
        <f t="shared" si="1"/>
        <v>0</v>
      </c>
    </row>
    <row r="24" spans="1:9" s="410" customFormat="1" ht="12.75" hidden="1">
      <c r="A24" s="422"/>
      <c r="B24" s="423"/>
      <c r="C24" s="79"/>
      <c r="D24" s="21"/>
      <c r="E24" s="424"/>
      <c r="F24" s="418">
        <f t="shared" si="0"/>
        <v>0</v>
      </c>
      <c r="G24" s="425"/>
      <c r="H24" s="79"/>
      <c r="I24" s="420">
        <f t="shared" si="1"/>
        <v>0</v>
      </c>
    </row>
    <row r="25" spans="1:9" s="410" customFormat="1" ht="12.75" hidden="1">
      <c r="A25" s="422"/>
      <c r="B25" s="423"/>
      <c r="C25" s="79"/>
      <c r="D25" s="21"/>
      <c r="E25" s="424"/>
      <c r="F25" s="418">
        <f t="shared" si="0"/>
        <v>0</v>
      </c>
      <c r="G25" s="425"/>
      <c r="H25" s="79"/>
      <c r="I25" s="420">
        <f t="shared" si="1"/>
        <v>0</v>
      </c>
    </row>
    <row r="26" spans="1:9" s="410" customFormat="1" ht="12.75" hidden="1">
      <c r="A26" s="422"/>
      <c r="B26" s="423"/>
      <c r="C26" s="79"/>
      <c r="D26" s="21"/>
      <c r="E26" s="424"/>
      <c r="F26" s="418">
        <f t="shared" si="0"/>
        <v>0</v>
      </c>
      <c r="G26" s="425"/>
      <c r="H26" s="79"/>
      <c r="I26" s="420">
        <f t="shared" si="1"/>
        <v>0</v>
      </c>
    </row>
    <row r="27" spans="1:9" s="410" customFormat="1" ht="12.75" hidden="1" customHeight="1">
      <c r="A27" s="422"/>
      <c r="B27" s="80"/>
      <c r="C27" s="79"/>
      <c r="D27" s="21"/>
      <c r="E27" s="426"/>
      <c r="F27" s="418">
        <f t="shared" si="0"/>
        <v>0</v>
      </c>
      <c r="G27" s="425"/>
      <c r="H27" s="426"/>
      <c r="I27" s="420">
        <f t="shared" si="1"/>
        <v>0</v>
      </c>
    </row>
    <row r="28" spans="1:9" s="410" customFormat="1" ht="12.75" hidden="1" customHeight="1">
      <c r="A28" s="422"/>
      <c r="B28" s="80"/>
      <c r="C28" s="79"/>
      <c r="D28" s="21"/>
      <c r="E28" s="426"/>
      <c r="F28" s="418">
        <f t="shared" si="0"/>
        <v>0</v>
      </c>
      <c r="G28" s="425"/>
      <c r="H28" s="426"/>
      <c r="I28" s="420">
        <f t="shared" si="1"/>
        <v>0</v>
      </c>
    </row>
    <row r="29" spans="1:9" s="12" customFormat="1" ht="12.75" hidden="1" customHeight="1">
      <c r="A29" s="41"/>
      <c r="B29" s="27"/>
      <c r="C29" s="26"/>
      <c r="D29" s="21"/>
      <c r="E29" s="44"/>
      <c r="F29" s="43">
        <f t="shared" si="0"/>
        <v>0</v>
      </c>
      <c r="G29" s="22"/>
      <c r="H29" s="44"/>
      <c r="I29" s="39">
        <f t="shared" si="1"/>
        <v>0</v>
      </c>
    </row>
    <row r="30" spans="1:9" s="12" customFormat="1" ht="12.75" hidden="1" customHeight="1">
      <c r="A30" s="41"/>
      <c r="B30" s="27"/>
      <c r="C30" s="26"/>
      <c r="D30" s="21"/>
      <c r="E30" s="44"/>
      <c r="F30" s="43">
        <f t="shared" si="0"/>
        <v>0</v>
      </c>
      <c r="G30" s="22"/>
      <c r="H30" s="44"/>
      <c r="I30" s="39">
        <f t="shared" si="1"/>
        <v>0</v>
      </c>
    </row>
    <row r="31" spans="1:9" s="12" customFormat="1" ht="12.75" hidden="1" customHeight="1">
      <c r="A31" s="41"/>
      <c r="B31" s="27"/>
      <c r="C31" s="26"/>
      <c r="D31" s="21"/>
      <c r="E31" s="44"/>
      <c r="F31" s="43">
        <f t="shared" si="0"/>
        <v>0</v>
      </c>
      <c r="G31" s="22"/>
      <c r="H31" s="44"/>
      <c r="I31" s="39">
        <f t="shared" si="1"/>
        <v>0</v>
      </c>
    </row>
    <row r="32" spans="1:9" s="12" customFormat="1" ht="12.75" hidden="1" customHeight="1">
      <c r="A32" s="41"/>
      <c r="B32" s="27"/>
      <c r="C32" s="26"/>
      <c r="D32" s="21"/>
      <c r="E32" s="44"/>
      <c r="F32" s="43">
        <f t="shared" si="0"/>
        <v>0</v>
      </c>
      <c r="G32" s="22"/>
      <c r="H32" s="44"/>
      <c r="I32" s="39">
        <f t="shared" si="1"/>
        <v>0</v>
      </c>
    </row>
    <row r="33" spans="1:9" s="12" customFormat="1" ht="12.75" hidden="1" customHeight="1">
      <c r="A33" s="41"/>
      <c r="B33" s="27"/>
      <c r="C33" s="26"/>
      <c r="D33" s="21"/>
      <c r="E33" s="44"/>
      <c r="F33" s="43">
        <f t="shared" si="0"/>
        <v>0</v>
      </c>
      <c r="G33" s="22"/>
      <c r="H33" s="44"/>
      <c r="I33" s="39">
        <f t="shared" si="1"/>
        <v>0</v>
      </c>
    </row>
    <row r="34" spans="1:9" s="12" customFormat="1" ht="12.75" hidden="1">
      <c r="A34" s="41"/>
      <c r="B34" s="27"/>
      <c r="C34" s="26"/>
      <c r="D34" s="21"/>
      <c r="E34" s="44"/>
      <c r="F34" s="43">
        <f t="shared" si="0"/>
        <v>0</v>
      </c>
      <c r="G34" s="22"/>
      <c r="H34" s="44"/>
      <c r="I34" s="39">
        <f t="shared" si="1"/>
        <v>0</v>
      </c>
    </row>
    <row r="35" spans="1:9" s="12" customFormat="1" ht="12.75" hidden="1">
      <c r="A35" s="41"/>
      <c r="B35" s="27"/>
      <c r="C35" s="26"/>
      <c r="D35" s="21"/>
      <c r="E35" s="44"/>
      <c r="F35" s="43">
        <f t="shared" si="0"/>
        <v>0</v>
      </c>
      <c r="G35" s="22"/>
      <c r="H35" s="44"/>
      <c r="I35" s="39">
        <f t="shared" si="1"/>
        <v>0</v>
      </c>
    </row>
    <row r="36" spans="1:9" s="12" customFormat="1" ht="12.75" hidden="1">
      <c r="A36" s="41"/>
      <c r="B36" s="27"/>
      <c r="C36" s="26"/>
      <c r="D36" s="21"/>
      <c r="E36" s="44"/>
      <c r="F36" s="43">
        <f t="shared" si="0"/>
        <v>0</v>
      </c>
      <c r="G36" s="22"/>
      <c r="H36" s="44"/>
      <c r="I36" s="39">
        <f t="shared" si="1"/>
        <v>0</v>
      </c>
    </row>
    <row r="37" spans="1:9" s="12" customFormat="1" ht="12.75" hidden="1">
      <c r="A37" s="41"/>
      <c r="B37" s="27"/>
      <c r="C37" s="26"/>
      <c r="D37" s="21"/>
      <c r="E37" s="44"/>
      <c r="F37" s="43">
        <f t="shared" si="0"/>
        <v>0</v>
      </c>
      <c r="G37" s="22"/>
      <c r="H37" s="44"/>
      <c r="I37" s="39">
        <f t="shared" si="1"/>
        <v>0</v>
      </c>
    </row>
    <row r="38" spans="1:9" s="12" customFormat="1" ht="12.75" hidden="1">
      <c r="A38" s="41"/>
      <c r="B38" s="27"/>
      <c r="C38" s="26"/>
      <c r="D38" s="21"/>
      <c r="E38" s="44"/>
      <c r="F38" s="43">
        <f t="shared" si="0"/>
        <v>0</v>
      </c>
      <c r="G38" s="22"/>
      <c r="H38" s="44"/>
      <c r="I38" s="39">
        <f t="shared" si="1"/>
        <v>0</v>
      </c>
    </row>
    <row r="39" spans="1:9" s="12" customFormat="1" ht="12.75" hidden="1">
      <c r="A39" s="41"/>
      <c r="B39" s="27"/>
      <c r="C39" s="26"/>
      <c r="D39" s="21"/>
      <c r="E39" s="44"/>
      <c r="F39" s="43">
        <f t="shared" si="0"/>
        <v>0</v>
      </c>
      <c r="G39" s="22"/>
      <c r="H39" s="44"/>
      <c r="I39" s="39">
        <f t="shared" si="1"/>
        <v>0</v>
      </c>
    </row>
    <row r="40" spans="1:9" s="12" customFormat="1" ht="12.75" hidden="1">
      <c r="A40" s="41"/>
      <c r="B40" s="27"/>
      <c r="C40" s="26"/>
      <c r="D40" s="21"/>
      <c r="E40" s="44"/>
      <c r="F40" s="43">
        <f t="shared" si="0"/>
        <v>0</v>
      </c>
      <c r="G40" s="22"/>
      <c r="H40" s="44"/>
      <c r="I40" s="39">
        <f t="shared" si="1"/>
        <v>0</v>
      </c>
    </row>
    <row r="41" spans="1:9" s="12" customFormat="1" ht="12.75" hidden="1">
      <c r="A41" s="41"/>
      <c r="B41" s="27"/>
      <c r="C41" s="26"/>
      <c r="D41" s="21"/>
      <c r="E41" s="44"/>
      <c r="F41" s="43">
        <f t="shared" si="0"/>
        <v>0</v>
      </c>
      <c r="G41" s="22"/>
      <c r="H41" s="44"/>
      <c r="I41" s="39">
        <f t="shared" si="1"/>
        <v>0</v>
      </c>
    </row>
    <row r="42" spans="1:9" s="12" customFormat="1" ht="12.75" hidden="1">
      <c r="A42" s="41"/>
      <c r="B42" s="27"/>
      <c r="C42" s="26"/>
      <c r="D42" s="21"/>
      <c r="E42" s="44"/>
      <c r="F42" s="43">
        <f t="shared" si="0"/>
        <v>0</v>
      </c>
      <c r="G42" s="22"/>
      <c r="H42" s="44"/>
      <c r="I42" s="39">
        <f t="shared" si="1"/>
        <v>0</v>
      </c>
    </row>
    <row r="43" spans="1:9" s="12" customFormat="1" ht="12.75" hidden="1">
      <c r="A43" s="41"/>
      <c r="B43" s="27"/>
      <c r="C43" s="26"/>
      <c r="D43" s="21"/>
      <c r="E43" s="44"/>
      <c r="F43" s="43">
        <f t="shared" si="0"/>
        <v>0</v>
      </c>
      <c r="G43" s="22"/>
      <c r="H43" s="44"/>
      <c r="I43" s="39">
        <f t="shared" si="1"/>
        <v>0</v>
      </c>
    </row>
    <row r="44" spans="1:9" s="12" customFormat="1" ht="12.75" hidden="1">
      <c r="A44" s="41"/>
      <c r="B44" s="27"/>
      <c r="C44" s="26"/>
      <c r="D44" s="21"/>
      <c r="E44" s="44"/>
      <c r="F44" s="43">
        <f t="shared" si="0"/>
        <v>0</v>
      </c>
      <c r="G44" s="22"/>
      <c r="H44" s="44"/>
      <c r="I44" s="39">
        <f t="shared" si="1"/>
        <v>0</v>
      </c>
    </row>
    <row r="45" spans="1:9" s="12" customFormat="1" ht="12.75" hidden="1">
      <c r="A45" s="41"/>
      <c r="B45" s="27"/>
      <c r="C45" s="26"/>
      <c r="D45" s="21"/>
      <c r="E45" s="44"/>
      <c r="F45" s="43">
        <f t="shared" si="0"/>
        <v>0</v>
      </c>
      <c r="G45" s="22"/>
      <c r="H45" s="44"/>
      <c r="I45" s="39">
        <f t="shared" si="1"/>
        <v>0</v>
      </c>
    </row>
    <row r="46" spans="1:9" s="12" customFormat="1" ht="12.75" hidden="1">
      <c r="A46" s="41"/>
      <c r="B46" s="27"/>
      <c r="C46" s="26"/>
      <c r="D46" s="21"/>
      <c r="E46" s="44"/>
      <c r="F46" s="43">
        <f t="shared" si="0"/>
        <v>0</v>
      </c>
      <c r="G46" s="22"/>
      <c r="H46" s="44"/>
      <c r="I46" s="39">
        <f t="shared" si="1"/>
        <v>0</v>
      </c>
    </row>
    <row r="47" spans="1:9" s="12" customFormat="1" ht="12.75" hidden="1">
      <c r="A47" s="41"/>
      <c r="B47" s="27"/>
      <c r="C47" s="26"/>
      <c r="D47" s="21"/>
      <c r="E47" s="44"/>
      <c r="F47" s="43">
        <f t="shared" si="0"/>
        <v>0</v>
      </c>
      <c r="G47" s="22"/>
      <c r="H47" s="44"/>
      <c r="I47" s="39">
        <f t="shared" si="1"/>
        <v>0</v>
      </c>
    </row>
    <row r="48" spans="1:9" s="12" customFormat="1" ht="12.75" hidden="1">
      <c r="A48" s="41"/>
      <c r="B48" s="27"/>
      <c r="C48" s="26"/>
      <c r="D48" s="21"/>
      <c r="E48" s="44"/>
      <c r="F48" s="43">
        <f t="shared" si="0"/>
        <v>0</v>
      </c>
      <c r="G48" s="22"/>
      <c r="H48" s="44"/>
      <c r="I48" s="39">
        <f t="shared" si="1"/>
        <v>0</v>
      </c>
    </row>
    <row r="49" spans="1:9" s="12" customFormat="1" ht="12.75" hidden="1">
      <c r="A49" s="41"/>
      <c r="B49" s="27"/>
      <c r="C49" s="26"/>
      <c r="D49" s="21"/>
      <c r="E49" s="44"/>
      <c r="F49" s="43">
        <f t="shared" si="0"/>
        <v>0</v>
      </c>
      <c r="G49" s="22"/>
      <c r="H49" s="44"/>
      <c r="I49" s="39">
        <f t="shared" si="1"/>
        <v>0</v>
      </c>
    </row>
    <row r="50" spans="1:9" s="12" customFormat="1" ht="12.75" hidden="1">
      <c r="A50" s="41"/>
      <c r="B50" s="27"/>
      <c r="C50" s="26"/>
      <c r="D50" s="21"/>
      <c r="E50" s="44"/>
      <c r="F50" s="43">
        <f t="shared" si="0"/>
        <v>0</v>
      </c>
      <c r="G50" s="22"/>
      <c r="H50" s="44"/>
      <c r="I50" s="39">
        <f t="shared" si="1"/>
        <v>0</v>
      </c>
    </row>
    <row r="51" spans="1:9" s="12" customFormat="1" ht="12.75" hidden="1">
      <c r="A51" s="41"/>
      <c r="B51" s="27"/>
      <c r="C51" s="26"/>
      <c r="D51" s="21"/>
      <c r="E51" s="44"/>
      <c r="F51" s="43">
        <f t="shared" si="0"/>
        <v>0</v>
      </c>
      <c r="G51" s="22"/>
      <c r="H51" s="44"/>
      <c r="I51" s="39">
        <f t="shared" si="1"/>
        <v>0</v>
      </c>
    </row>
    <row r="52" spans="1:9" s="12" customFormat="1" ht="12.75" hidden="1">
      <c r="A52" s="41"/>
      <c r="B52" s="27"/>
      <c r="C52" s="26"/>
      <c r="D52" s="21"/>
      <c r="E52" s="44"/>
      <c r="F52" s="43">
        <f t="shared" si="0"/>
        <v>0</v>
      </c>
      <c r="G52" s="22"/>
      <c r="H52" s="44"/>
      <c r="I52" s="39">
        <f t="shared" si="1"/>
        <v>0</v>
      </c>
    </row>
    <row r="53" spans="1:9" s="12" customFormat="1" ht="12.75" hidden="1">
      <c r="A53" s="41"/>
      <c r="B53" s="27"/>
      <c r="C53" s="26"/>
      <c r="D53" s="21"/>
      <c r="E53" s="44"/>
      <c r="F53" s="43">
        <f t="shared" si="0"/>
        <v>0</v>
      </c>
      <c r="G53" s="22"/>
      <c r="H53" s="44"/>
      <c r="I53" s="39">
        <f t="shared" si="1"/>
        <v>0</v>
      </c>
    </row>
    <row r="54" spans="1:9" s="12" customFormat="1" ht="12.75" hidden="1">
      <c r="A54" s="41"/>
      <c r="B54" s="27"/>
      <c r="C54" s="26"/>
      <c r="D54" s="21"/>
      <c r="E54" s="44"/>
      <c r="F54" s="43">
        <f t="shared" si="0"/>
        <v>0</v>
      </c>
      <c r="G54" s="22"/>
      <c r="H54" s="44"/>
      <c r="I54" s="39">
        <f t="shared" si="1"/>
        <v>0</v>
      </c>
    </row>
    <row r="55" spans="1:9" s="12" customFormat="1" ht="12.75" hidden="1">
      <c r="A55" s="41"/>
      <c r="B55" s="27"/>
      <c r="C55" s="26"/>
      <c r="D55" s="21"/>
      <c r="E55" s="44"/>
      <c r="F55" s="43">
        <f t="shared" si="0"/>
        <v>0</v>
      </c>
      <c r="G55" s="22"/>
      <c r="H55" s="44"/>
      <c r="I55" s="39">
        <f t="shared" si="1"/>
        <v>0</v>
      </c>
    </row>
    <row r="56" spans="1:9" s="12" customFormat="1" ht="12.75" hidden="1">
      <c r="A56" s="41"/>
      <c r="B56" s="27"/>
      <c r="C56" s="26"/>
      <c r="D56" s="21"/>
      <c r="E56" s="44"/>
      <c r="F56" s="43">
        <f t="shared" si="0"/>
        <v>0</v>
      </c>
      <c r="G56" s="22"/>
      <c r="H56" s="44"/>
      <c r="I56" s="39">
        <f t="shared" si="1"/>
        <v>0</v>
      </c>
    </row>
    <row r="57" spans="1:9" s="12" customFormat="1" ht="12.75" hidden="1">
      <c r="A57" s="41"/>
      <c r="B57" s="27"/>
      <c r="C57" s="26"/>
      <c r="D57" s="21"/>
      <c r="E57" s="44"/>
      <c r="F57" s="43">
        <f t="shared" si="0"/>
        <v>0</v>
      </c>
      <c r="G57" s="22"/>
      <c r="H57" s="44"/>
      <c r="I57" s="39">
        <f t="shared" si="1"/>
        <v>0</v>
      </c>
    </row>
    <row r="58" spans="1:9" s="12" customFormat="1" ht="12.75" hidden="1">
      <c r="A58" s="41"/>
      <c r="B58" s="27"/>
      <c r="C58" s="26"/>
      <c r="D58" s="21"/>
      <c r="E58" s="44"/>
      <c r="F58" s="43">
        <f t="shared" si="0"/>
        <v>0</v>
      </c>
      <c r="G58" s="22"/>
      <c r="H58" s="44"/>
      <c r="I58" s="39">
        <f t="shared" si="1"/>
        <v>0</v>
      </c>
    </row>
    <row r="59" spans="1:9" s="12" customFormat="1" ht="12.75" hidden="1">
      <c r="A59" s="41"/>
      <c r="B59" s="27"/>
      <c r="C59" s="26"/>
      <c r="D59" s="21"/>
      <c r="E59" s="44"/>
      <c r="F59" s="43">
        <f t="shared" si="0"/>
        <v>0</v>
      </c>
      <c r="G59" s="22"/>
      <c r="H59" s="44"/>
      <c r="I59" s="39">
        <f t="shared" si="1"/>
        <v>0</v>
      </c>
    </row>
    <row r="60" spans="1:9" s="12" customFormat="1" ht="12.75" hidden="1">
      <c r="A60" s="41"/>
      <c r="B60" s="27"/>
      <c r="C60" s="26"/>
      <c r="D60" s="21"/>
      <c r="E60" s="44"/>
      <c r="F60" s="43">
        <f t="shared" si="0"/>
        <v>0</v>
      </c>
      <c r="G60" s="22"/>
      <c r="H60" s="44"/>
      <c r="I60" s="39">
        <f t="shared" si="1"/>
        <v>0</v>
      </c>
    </row>
    <row r="61" spans="1:9" s="12" customFormat="1" ht="12.75" hidden="1">
      <c r="A61" s="41"/>
      <c r="B61" s="27"/>
      <c r="C61" s="26"/>
      <c r="D61" s="21"/>
      <c r="E61" s="44"/>
      <c r="F61" s="43">
        <f t="shared" si="0"/>
        <v>0</v>
      </c>
      <c r="G61" s="22"/>
      <c r="H61" s="44"/>
      <c r="I61" s="39">
        <f t="shared" si="1"/>
        <v>0</v>
      </c>
    </row>
    <row r="62" spans="1:9" s="12" customFormat="1" ht="12.75" hidden="1">
      <c r="A62" s="41"/>
      <c r="B62" s="27"/>
      <c r="C62" s="26"/>
      <c r="D62" s="21"/>
      <c r="E62" s="44"/>
      <c r="F62" s="43">
        <f t="shared" si="0"/>
        <v>0</v>
      </c>
      <c r="G62" s="22"/>
      <c r="H62" s="44"/>
      <c r="I62" s="39">
        <f t="shared" si="1"/>
        <v>0</v>
      </c>
    </row>
    <row r="63" spans="1:9" s="12" customFormat="1" ht="12.75" hidden="1">
      <c r="A63" s="41"/>
      <c r="B63" s="27"/>
      <c r="C63" s="26"/>
      <c r="D63" s="21"/>
      <c r="E63" s="44"/>
      <c r="F63" s="43">
        <f t="shared" si="0"/>
        <v>0</v>
      </c>
      <c r="G63" s="22"/>
      <c r="H63" s="44"/>
      <c r="I63" s="39">
        <f t="shared" si="1"/>
        <v>0</v>
      </c>
    </row>
    <row r="64" spans="1:9" s="12" customFormat="1" ht="12.75" hidden="1">
      <c r="A64" s="41"/>
      <c r="B64" s="27"/>
      <c r="C64" s="26"/>
      <c r="D64" s="21"/>
      <c r="E64" s="44"/>
      <c r="F64" s="43">
        <f t="shared" si="0"/>
        <v>0</v>
      </c>
      <c r="G64" s="22"/>
      <c r="H64" s="44"/>
      <c r="I64" s="39">
        <f t="shared" si="1"/>
        <v>0</v>
      </c>
    </row>
    <row r="65" spans="1:9" s="12" customFormat="1" ht="12.75" hidden="1">
      <c r="A65" s="41"/>
      <c r="B65" s="27"/>
      <c r="C65" s="26"/>
      <c r="D65" s="21"/>
      <c r="E65" s="44"/>
      <c r="F65" s="43">
        <f t="shared" si="0"/>
        <v>0</v>
      </c>
      <c r="G65" s="22"/>
      <c r="H65" s="44"/>
      <c r="I65" s="39">
        <f t="shared" si="1"/>
        <v>0</v>
      </c>
    </row>
    <row r="66" spans="1:9" s="40" customFormat="1" ht="12.75" hidden="1">
      <c r="A66" s="41"/>
      <c r="B66" s="27"/>
      <c r="C66" s="26"/>
      <c r="D66" s="21"/>
      <c r="E66" s="44"/>
      <c r="F66" s="43">
        <f t="shared" si="0"/>
        <v>0</v>
      </c>
      <c r="G66" s="22"/>
      <c r="H66" s="44"/>
      <c r="I66" s="39">
        <f t="shared" si="1"/>
        <v>0</v>
      </c>
    </row>
    <row r="67" spans="1:9" s="40" customFormat="1" ht="12.75" hidden="1">
      <c r="A67" s="41"/>
      <c r="B67" s="27"/>
      <c r="C67" s="26"/>
      <c r="D67" s="21"/>
      <c r="E67" s="44"/>
      <c r="F67" s="43">
        <f t="shared" si="0"/>
        <v>0</v>
      </c>
      <c r="G67" s="22"/>
      <c r="H67" s="44"/>
      <c r="I67" s="39">
        <f t="shared" si="1"/>
        <v>0</v>
      </c>
    </row>
    <row r="68" spans="1:9" s="40" customFormat="1" ht="12.75" hidden="1">
      <c r="A68" s="41"/>
      <c r="B68" s="27"/>
      <c r="C68" s="26"/>
      <c r="D68" s="21"/>
      <c r="E68" s="44"/>
      <c r="F68" s="43">
        <f t="shared" si="0"/>
        <v>0</v>
      </c>
      <c r="G68" s="22"/>
      <c r="H68" s="44"/>
      <c r="I68" s="39">
        <f t="shared" si="1"/>
        <v>0</v>
      </c>
    </row>
    <row r="69" spans="1:9" s="40" customFormat="1" ht="12.75" hidden="1">
      <c r="A69" s="41"/>
      <c r="B69" s="27"/>
      <c r="C69" s="26"/>
      <c r="D69" s="21"/>
      <c r="E69" s="44"/>
      <c r="F69" s="43">
        <f t="shared" si="0"/>
        <v>0</v>
      </c>
      <c r="G69" s="22"/>
      <c r="H69" s="44"/>
      <c r="I69" s="39">
        <f t="shared" si="1"/>
        <v>0</v>
      </c>
    </row>
    <row r="70" spans="1:9" s="40" customFormat="1" ht="12.75" hidden="1">
      <c r="A70" s="41"/>
      <c r="B70" s="27"/>
      <c r="C70" s="26"/>
      <c r="D70" s="21"/>
      <c r="E70" s="44"/>
      <c r="F70" s="43">
        <f t="shared" si="0"/>
        <v>0</v>
      </c>
      <c r="G70" s="22"/>
      <c r="H70" s="44"/>
      <c r="I70" s="39">
        <f t="shared" si="1"/>
        <v>0</v>
      </c>
    </row>
    <row r="71" spans="1:9" s="40" customFormat="1" ht="12.75" hidden="1">
      <c r="A71" s="41"/>
      <c r="B71" s="27"/>
      <c r="C71" s="26"/>
      <c r="D71" s="21"/>
      <c r="E71" s="44"/>
      <c r="F71" s="43">
        <f t="shared" si="0"/>
        <v>0</v>
      </c>
      <c r="G71" s="22"/>
      <c r="H71" s="44"/>
      <c r="I71" s="39">
        <f t="shared" si="1"/>
        <v>0</v>
      </c>
    </row>
    <row r="72" spans="1:9" s="40" customFormat="1" ht="12.75" hidden="1">
      <c r="A72" s="41"/>
      <c r="B72" s="27"/>
      <c r="C72" s="26"/>
      <c r="D72" s="21"/>
      <c r="E72" s="44"/>
      <c r="F72" s="43">
        <f t="shared" si="0"/>
        <v>0</v>
      </c>
      <c r="G72" s="22"/>
      <c r="H72" s="44"/>
      <c r="I72" s="39">
        <f t="shared" si="1"/>
        <v>0</v>
      </c>
    </row>
    <row r="73" spans="1:9" s="40" customFormat="1" ht="12.75" hidden="1">
      <c r="A73" s="41"/>
      <c r="B73" s="27"/>
      <c r="C73" s="26"/>
      <c r="D73" s="21"/>
      <c r="E73" s="44"/>
      <c r="F73" s="43">
        <f t="shared" si="0"/>
        <v>0</v>
      </c>
      <c r="G73" s="22"/>
      <c r="H73" s="44"/>
      <c r="I73" s="39">
        <f t="shared" si="1"/>
        <v>0</v>
      </c>
    </row>
    <row r="74" spans="1:9" s="40" customFormat="1" ht="12.75" hidden="1">
      <c r="A74" s="41"/>
      <c r="B74" s="27"/>
      <c r="C74" s="26"/>
      <c r="D74" s="21"/>
      <c r="E74" s="44"/>
      <c r="F74" s="43">
        <f t="shared" si="0"/>
        <v>0</v>
      </c>
      <c r="G74" s="22"/>
      <c r="H74" s="44"/>
      <c r="I74" s="39">
        <f t="shared" si="1"/>
        <v>0</v>
      </c>
    </row>
    <row r="75" spans="1:9" s="40" customFormat="1" ht="12.75" hidden="1">
      <c r="A75" s="41"/>
      <c r="B75" s="27"/>
      <c r="C75" s="26"/>
      <c r="D75" s="21"/>
      <c r="E75" s="44"/>
      <c r="F75" s="43">
        <f t="shared" si="0"/>
        <v>0</v>
      </c>
      <c r="G75" s="22"/>
      <c r="H75" s="44"/>
      <c r="I75" s="39">
        <f t="shared" si="1"/>
        <v>0</v>
      </c>
    </row>
    <row r="76" spans="1:9" s="40" customFormat="1" ht="12.75" hidden="1">
      <c r="A76" s="41"/>
      <c r="B76" s="27"/>
      <c r="C76" s="26"/>
      <c r="D76" s="21"/>
      <c r="E76" s="44"/>
      <c r="F76" s="43">
        <f t="shared" si="0"/>
        <v>0</v>
      </c>
      <c r="G76" s="22"/>
      <c r="H76" s="44"/>
      <c r="I76" s="39">
        <f t="shared" si="1"/>
        <v>0</v>
      </c>
    </row>
    <row r="77" spans="1:9" hidden="1">
      <c r="A77" s="41"/>
      <c r="B77" s="27"/>
      <c r="C77" s="26"/>
      <c r="D77" s="21"/>
      <c r="E77" s="44"/>
      <c r="F77" s="43">
        <f t="shared" si="0"/>
        <v>0</v>
      </c>
      <c r="G77" s="22"/>
      <c r="H77" s="44"/>
      <c r="I77" s="39">
        <f t="shared" si="1"/>
        <v>0</v>
      </c>
    </row>
    <row r="78" spans="1:9" hidden="1">
      <c r="A78" s="41"/>
      <c r="B78" s="27"/>
      <c r="C78" s="26"/>
      <c r="D78" s="21"/>
      <c r="E78" s="44"/>
      <c r="F78" s="43">
        <f t="shared" si="0"/>
        <v>0</v>
      </c>
      <c r="G78" s="22"/>
      <c r="H78" s="44"/>
      <c r="I78" s="39">
        <f t="shared" si="1"/>
        <v>0</v>
      </c>
    </row>
    <row r="79" spans="1:9" hidden="1">
      <c r="A79" s="41"/>
      <c r="B79" s="27"/>
      <c r="C79" s="26"/>
      <c r="D79" s="21"/>
      <c r="E79" s="44"/>
      <c r="F79" s="43">
        <f t="shared" si="0"/>
        <v>0</v>
      </c>
      <c r="G79" s="22"/>
      <c r="H79" s="44"/>
      <c r="I79" s="39">
        <f t="shared" si="1"/>
        <v>0</v>
      </c>
    </row>
    <row r="80" spans="1:9" hidden="1">
      <c r="A80" s="41"/>
      <c r="B80" s="27"/>
      <c r="C80" s="26"/>
      <c r="D80" s="21"/>
      <c r="E80" s="44"/>
      <c r="F80" s="43">
        <f t="shared" si="0"/>
        <v>0</v>
      </c>
      <c r="G80" s="22"/>
      <c r="H80" s="44"/>
      <c r="I80" s="39">
        <f t="shared" si="1"/>
        <v>0</v>
      </c>
    </row>
    <row r="81" spans="1:9" hidden="1">
      <c r="A81" s="41"/>
      <c r="B81" s="27"/>
      <c r="C81" s="26"/>
      <c r="D81" s="21"/>
      <c r="E81" s="44"/>
      <c r="F81" s="43">
        <f t="shared" si="0"/>
        <v>0</v>
      </c>
      <c r="G81" s="22"/>
      <c r="H81" s="44"/>
      <c r="I81" s="39">
        <f t="shared" si="1"/>
        <v>0</v>
      </c>
    </row>
    <row r="82" spans="1:9" hidden="1">
      <c r="A82" s="41"/>
      <c r="B82" s="27"/>
      <c r="C82" s="26"/>
      <c r="D82" s="21"/>
      <c r="E82" s="44"/>
      <c r="F82" s="43">
        <f t="shared" ref="F82:F103" si="2">E82*D82</f>
        <v>0</v>
      </c>
      <c r="G82" s="22"/>
      <c r="H82" s="44"/>
      <c r="I82" s="39">
        <f t="shared" ref="I82:I103" si="3">H82*D82</f>
        <v>0</v>
      </c>
    </row>
    <row r="83" spans="1:9" hidden="1">
      <c r="A83" s="41"/>
      <c r="B83" s="27"/>
      <c r="C83" s="26"/>
      <c r="D83" s="21"/>
      <c r="E83" s="44"/>
      <c r="F83" s="43">
        <f t="shared" si="2"/>
        <v>0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21"/>
      <c r="E84" s="44"/>
      <c r="F84" s="43">
        <f t="shared" si="2"/>
        <v>0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21"/>
      <c r="E85" s="44"/>
      <c r="F85" s="43">
        <f t="shared" si="2"/>
        <v>0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21"/>
      <c r="E86" s="44"/>
      <c r="F86" s="43">
        <f t="shared" si="2"/>
        <v>0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21"/>
      <c r="E87" s="44"/>
      <c r="F87" s="43">
        <f t="shared" si="2"/>
        <v>0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21"/>
      <c r="E88" s="44"/>
      <c r="F88" s="43">
        <f t="shared" si="2"/>
        <v>0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21"/>
      <c r="E89" s="44"/>
      <c r="F89" s="43">
        <f t="shared" si="2"/>
        <v>0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21"/>
      <c r="E90" s="44"/>
      <c r="F90" s="43">
        <f t="shared" si="2"/>
        <v>0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21"/>
      <c r="E91" s="44"/>
      <c r="F91" s="43">
        <f t="shared" si="2"/>
        <v>0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21"/>
      <c r="E92" s="44"/>
      <c r="F92" s="43">
        <f t="shared" si="2"/>
        <v>0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21"/>
      <c r="E93" s="44"/>
      <c r="F93" s="43">
        <f t="shared" si="2"/>
        <v>0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21"/>
      <c r="E94" s="44"/>
      <c r="F94" s="43">
        <f t="shared" si="2"/>
        <v>0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21"/>
      <c r="E95" s="44"/>
      <c r="F95" s="43">
        <f t="shared" si="2"/>
        <v>0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21"/>
      <c r="E96" s="44"/>
      <c r="F96" s="43">
        <f t="shared" si="2"/>
        <v>0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21"/>
      <c r="E97" s="44"/>
      <c r="F97" s="43">
        <f t="shared" si="2"/>
        <v>0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21"/>
      <c r="E98" s="44"/>
      <c r="F98" s="43">
        <f t="shared" si="2"/>
        <v>0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21"/>
      <c r="E99" s="44"/>
      <c r="F99" s="43">
        <f t="shared" si="2"/>
        <v>0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21"/>
      <c r="E100" s="44"/>
      <c r="F100" s="43">
        <f t="shared" si="2"/>
        <v>0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21"/>
      <c r="E101" s="44"/>
      <c r="F101" s="43">
        <f t="shared" si="2"/>
        <v>0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21"/>
      <c r="E102" s="44"/>
      <c r="F102" s="43">
        <f t="shared" si="2"/>
        <v>0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21"/>
      <c r="E103" s="44"/>
      <c r="F103" s="43">
        <f t="shared" si="2"/>
        <v>0</v>
      </c>
      <c r="G103" s="22"/>
      <c r="H103" s="44"/>
      <c r="I103" s="39">
        <f t="shared" si="3"/>
        <v>0</v>
      </c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A27:C51 D17:F51 C23:C26 B17:B26 G23:G103 A52:D102 H17:H103 E52:F103 B103:D103">
    <cfRule type="notContainsBlanks" dxfId="58" priority="8">
      <formula>LEN(TRIM(A17))&gt;0</formula>
    </cfRule>
  </conditionalFormatting>
  <conditionalFormatting sqref="I17:I103">
    <cfRule type="notContainsBlanks" dxfId="57" priority="7">
      <formula>LEN(TRIM(I17))&gt;0</formula>
    </cfRule>
  </conditionalFormatting>
  <conditionalFormatting sqref="A17:A26">
    <cfRule type="notContainsBlanks" dxfId="56" priority="6">
      <formula>LEN(TRIM(A17))&gt;0</formula>
    </cfRule>
  </conditionalFormatting>
  <conditionalFormatting sqref="C17:C22">
    <cfRule type="notContainsBlanks" dxfId="55" priority="5">
      <formula>LEN(TRIM(C17))&gt;0</formula>
    </cfRule>
  </conditionalFormatting>
  <conditionalFormatting sqref="G17:G22">
    <cfRule type="notContainsBlanks" dxfId="54" priority="4">
      <formula>LEN(TRIM(G17))&gt;0</formula>
    </cfRule>
  </conditionalFormatting>
  <conditionalFormatting sqref="C17:C1048576">
    <cfRule type="duplicateValues" dxfId="53" priority="3"/>
  </conditionalFormatting>
  <conditionalFormatting sqref="A103">
    <cfRule type="notContainsBlanks" dxfId="52" priority="2">
      <formula>LEN(TRIM(A103))&gt;0</formula>
    </cfRule>
  </conditionalFormatting>
  <conditionalFormatting sqref="C1:C1048576">
    <cfRule type="duplicateValues" dxfId="51" priority="1"/>
  </conditionalFormatting>
  <hyperlinks>
    <hyperlink ref="A7" r:id="rId1" xr:uid="{99540878-C5CD-46C3-A2AD-9AC5BA610A6E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E8BC-D2E8-4211-9B9D-6BAC7899021E}">
  <dimension ref="A1:L36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68" t="s">
        <v>27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28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29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196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05" t="s">
        <v>197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33" customHeight="1" thickBot="1">
      <c r="A8" s="572" t="s">
        <v>195</v>
      </c>
      <c r="B8" s="53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7" t="s">
        <v>158</v>
      </c>
      <c r="B10" s="128"/>
      <c r="C10" s="147"/>
      <c r="D10" s="141"/>
      <c r="E10" s="128"/>
      <c r="F10" s="128"/>
      <c r="G10" s="142"/>
      <c r="H10" s="116"/>
      <c r="I10" s="117"/>
    </row>
    <row r="11" spans="1:12" ht="20.25" customHeight="1">
      <c r="A11" s="121" t="s">
        <v>160</v>
      </c>
      <c r="B11" s="57"/>
      <c r="C11" s="148"/>
      <c r="D11" s="143"/>
      <c r="E11" s="57"/>
      <c r="F11" s="57"/>
      <c r="G11" s="144"/>
      <c r="H11" s="112" t="s">
        <v>3</v>
      </c>
      <c r="I11" s="113" t="s">
        <v>3</v>
      </c>
    </row>
    <row r="12" spans="1:12">
      <c r="A12" s="121" t="s">
        <v>159</v>
      </c>
      <c r="B12" s="57"/>
      <c r="C12" s="148"/>
      <c r="D12" s="143"/>
      <c r="E12" s="57"/>
      <c r="F12" s="57"/>
      <c r="G12" s="144"/>
      <c r="H12" s="114" t="s">
        <v>5</v>
      </c>
      <c r="I12" s="115" t="s">
        <v>4</v>
      </c>
    </row>
    <row r="13" spans="1:12">
      <c r="A13" s="121"/>
      <c r="B13" s="57"/>
      <c r="C13" s="148"/>
      <c r="D13" s="143"/>
      <c r="E13" s="57"/>
      <c r="F13" s="57"/>
      <c r="G13" s="144"/>
      <c r="H13" s="114"/>
      <c r="I13" s="118"/>
    </row>
    <row r="14" spans="1:12">
      <c r="A14" s="121"/>
      <c r="B14" s="57"/>
      <c r="C14" s="148"/>
      <c r="D14" s="143"/>
      <c r="E14" s="57"/>
      <c r="F14" s="57"/>
      <c r="G14" s="144"/>
      <c r="H14" s="76">
        <f>SUM(H16:H20)</f>
        <v>0</v>
      </c>
      <c r="I14" s="110">
        <f>SUM(I16:I20)</f>
        <v>0</v>
      </c>
    </row>
    <row r="15" spans="1:12" ht="15.75" thickBot="1">
      <c r="A15" s="122"/>
      <c r="B15" s="129"/>
      <c r="C15" s="149"/>
      <c r="D15" s="145"/>
      <c r="E15" s="129"/>
      <c r="F15" s="129"/>
      <c r="G15" s="146"/>
      <c r="H15" s="107"/>
      <c r="I15" s="111"/>
    </row>
    <row r="16" spans="1:12" s="54" customFormat="1" ht="24.75" customHeight="1" thickTop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18" customHeight="1" thickBot="1">
      <c r="A17" s="415" t="s">
        <v>485</v>
      </c>
      <c r="B17" s="416">
        <v>64477</v>
      </c>
      <c r="C17" s="416" t="s">
        <v>486</v>
      </c>
      <c r="D17" s="262">
        <v>26.5</v>
      </c>
      <c r="E17" s="284">
        <v>1</v>
      </c>
      <c r="F17" s="418">
        <f t="shared" ref="F17:F20" si="0">E17*D17</f>
        <v>26.5</v>
      </c>
      <c r="G17" s="419">
        <v>58.99</v>
      </c>
      <c r="H17" s="79"/>
      <c r="I17" s="420">
        <f t="shared" ref="I17:I20" si="1">H17*D17</f>
        <v>0</v>
      </c>
    </row>
    <row r="18" spans="1:9" s="421" customFormat="1" ht="18" customHeight="1">
      <c r="A18" s="415" t="s">
        <v>487</v>
      </c>
      <c r="B18" s="416">
        <v>25234</v>
      </c>
      <c r="C18" s="416" t="s">
        <v>488</v>
      </c>
      <c r="D18" s="264">
        <v>8</v>
      </c>
      <c r="E18" s="286">
        <v>3</v>
      </c>
      <c r="F18" s="418">
        <f t="shared" si="0"/>
        <v>24</v>
      </c>
      <c r="G18" s="419">
        <v>17.989999999999998</v>
      </c>
      <c r="H18" s="79"/>
      <c r="I18" s="420">
        <f t="shared" si="1"/>
        <v>0</v>
      </c>
    </row>
    <row r="19" spans="1:9" s="421" customFormat="1" ht="18" customHeight="1">
      <c r="A19" s="415" t="s">
        <v>489</v>
      </c>
      <c r="B19" s="416">
        <v>24986</v>
      </c>
      <c r="C19" s="416" t="s">
        <v>490</v>
      </c>
      <c r="D19" s="261">
        <v>17</v>
      </c>
      <c r="E19" s="285">
        <v>1</v>
      </c>
      <c r="F19" s="418">
        <f t="shared" si="0"/>
        <v>17</v>
      </c>
      <c r="G19" s="419">
        <v>37.99</v>
      </c>
      <c r="H19" s="79"/>
      <c r="I19" s="420">
        <f t="shared" si="1"/>
        <v>0</v>
      </c>
    </row>
    <row r="20" spans="1:9" s="410" customFormat="1" ht="18" customHeight="1" thickBot="1">
      <c r="A20" s="415" t="s">
        <v>491</v>
      </c>
      <c r="B20" s="432">
        <v>57631</v>
      </c>
      <c r="C20" s="416" t="s">
        <v>492</v>
      </c>
      <c r="D20" s="265">
        <v>26.5</v>
      </c>
      <c r="E20" s="283">
        <v>2</v>
      </c>
      <c r="F20" s="418">
        <f t="shared" si="0"/>
        <v>53</v>
      </c>
      <c r="G20" s="419">
        <v>58.99</v>
      </c>
      <c r="H20" s="79"/>
      <c r="I20" s="420">
        <f t="shared" si="1"/>
        <v>0</v>
      </c>
    </row>
    <row r="21" spans="1:9" s="433" customFormat="1" hidden="1">
      <c r="A21" s="422"/>
      <c r="B21" s="80"/>
      <c r="C21" s="79"/>
      <c r="D21" s="21"/>
      <c r="E21" s="426"/>
      <c r="F21" s="418">
        <f t="shared" ref="F21:F22" si="2">E21*D21</f>
        <v>0</v>
      </c>
      <c r="G21" s="425"/>
      <c r="H21" s="426"/>
      <c r="I21" s="420">
        <f t="shared" ref="I21:I22" si="3">H21*D21</f>
        <v>0</v>
      </c>
    </row>
    <row r="22" spans="1:9" s="433" customFormat="1" ht="15.75" hidden="1">
      <c r="A22" s="434" t="s">
        <v>84</v>
      </c>
      <c r="B22" s="80"/>
      <c r="C22" s="79"/>
      <c r="D22" s="21"/>
      <c r="E22" s="426"/>
      <c r="F22" s="418">
        <f t="shared" si="2"/>
        <v>0</v>
      </c>
      <c r="G22" s="425"/>
      <c r="H22" s="426"/>
      <c r="I22" s="420">
        <f t="shared" si="3"/>
        <v>0</v>
      </c>
    </row>
    <row r="23" spans="1:9" s="433" customFormat="1" ht="18" customHeight="1" thickBot="1">
      <c r="A23" s="619" t="s">
        <v>817</v>
      </c>
      <c r="B23" s="80"/>
      <c r="C23" s="79"/>
      <c r="D23" s="602"/>
      <c r="E23" s="603"/>
      <c r="F23" s="418"/>
      <c r="G23" s="425"/>
      <c r="H23" s="426"/>
      <c r="I23" s="420"/>
    </row>
    <row r="24" spans="1:9" s="421" customFormat="1" ht="18" customHeight="1">
      <c r="A24" s="604" t="s">
        <v>479</v>
      </c>
      <c r="B24" s="605">
        <v>25321</v>
      </c>
      <c r="C24" s="605" t="s">
        <v>480</v>
      </c>
      <c r="D24" s="606">
        <v>8</v>
      </c>
      <c r="E24" s="623">
        <v>0</v>
      </c>
      <c r="F24" s="607">
        <f>E24*D24</f>
        <v>0</v>
      </c>
      <c r="G24" s="608">
        <v>17.989999999999998</v>
      </c>
      <c r="H24" s="625"/>
      <c r="I24" s="609">
        <f>H24*D24</f>
        <v>0</v>
      </c>
    </row>
    <row r="25" spans="1:9" s="421" customFormat="1" ht="18" customHeight="1">
      <c r="A25" s="604" t="s">
        <v>481</v>
      </c>
      <c r="B25" s="605">
        <v>25339</v>
      </c>
      <c r="C25" s="605" t="s">
        <v>482</v>
      </c>
      <c r="D25" s="610">
        <v>8</v>
      </c>
      <c r="E25" s="624">
        <v>0</v>
      </c>
      <c r="F25" s="607">
        <f>E25*D25</f>
        <v>0</v>
      </c>
      <c r="G25" s="608">
        <v>17.989999999999998</v>
      </c>
      <c r="H25" s="625"/>
      <c r="I25" s="609">
        <f>H25*D25</f>
        <v>0</v>
      </c>
    </row>
    <row r="26" spans="1:9" s="421" customFormat="1" ht="18" customHeight="1">
      <c r="A26" s="604" t="s">
        <v>483</v>
      </c>
      <c r="B26" s="605">
        <v>25317</v>
      </c>
      <c r="C26" s="605" t="s">
        <v>484</v>
      </c>
      <c r="D26" s="610">
        <v>8</v>
      </c>
      <c r="E26" s="624">
        <v>0</v>
      </c>
      <c r="F26" s="607">
        <f>E26*D26</f>
        <v>0</v>
      </c>
      <c r="G26" s="608">
        <v>17.989999999999998</v>
      </c>
      <c r="H26" s="625"/>
      <c r="I26" s="609">
        <f>H26*D26</f>
        <v>0</v>
      </c>
    </row>
    <row r="27" spans="1:9" s="433" customFormat="1" ht="18" customHeight="1">
      <c r="A27" s="620" t="s">
        <v>818</v>
      </c>
      <c r="B27" s="611"/>
      <c r="C27" s="612"/>
      <c r="D27" s="612"/>
      <c r="E27" s="612"/>
      <c r="F27" s="612"/>
      <c r="G27" s="613"/>
      <c r="H27" s="614"/>
      <c r="I27" s="615"/>
    </row>
    <row r="28" spans="1:9" s="232" customFormat="1" ht="18" customHeight="1">
      <c r="A28" s="621" t="s">
        <v>819</v>
      </c>
      <c r="B28" s="616">
        <v>24128</v>
      </c>
      <c r="C28" s="616" t="s">
        <v>822</v>
      </c>
      <c r="D28" s="276">
        <v>8</v>
      </c>
      <c r="E28" s="617">
        <v>4</v>
      </c>
      <c r="F28" s="490">
        <f>E28*D28</f>
        <v>32</v>
      </c>
      <c r="G28" s="419">
        <v>17.989999999999998</v>
      </c>
      <c r="H28" s="79"/>
      <c r="I28" s="409">
        <f>H28*D28</f>
        <v>0</v>
      </c>
    </row>
    <row r="29" spans="1:9" s="232" customFormat="1" ht="18" customHeight="1">
      <c r="A29" s="621" t="s">
        <v>820</v>
      </c>
      <c r="B29" s="616">
        <v>25286</v>
      </c>
      <c r="C29" s="616">
        <v>96069253860</v>
      </c>
      <c r="D29" s="276">
        <v>8</v>
      </c>
      <c r="E29" s="617">
        <v>4</v>
      </c>
      <c r="F29" s="490">
        <f>E29*D29</f>
        <v>32</v>
      </c>
      <c r="G29" s="419">
        <v>17.989999999999998</v>
      </c>
      <c r="H29" s="79"/>
      <c r="I29" s="409">
        <f>H29*D29</f>
        <v>0</v>
      </c>
    </row>
    <row r="30" spans="1:9" s="40" customFormat="1" ht="18" customHeight="1">
      <c r="A30" s="621" t="s">
        <v>821</v>
      </c>
      <c r="B30" s="618">
        <v>25748</v>
      </c>
      <c r="C30" s="618">
        <v>9606925785</v>
      </c>
      <c r="D30" s="276">
        <v>8</v>
      </c>
      <c r="E30" s="617">
        <v>4</v>
      </c>
      <c r="F30" s="490">
        <f>E30*D30</f>
        <v>32</v>
      </c>
      <c r="G30" s="419">
        <v>17.989999999999998</v>
      </c>
      <c r="H30" s="79"/>
      <c r="I30" s="409">
        <f>H30*D30</f>
        <v>0</v>
      </c>
    </row>
    <row r="36" spans="8:8">
      <c r="H36" s="622"/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H17:I23 D17:F23 A17:C26 G17:G26 A24:I27">
    <cfRule type="notContainsBlanks" dxfId="50" priority="11">
      <formula>LEN(TRIM(A17))&gt;0</formula>
    </cfRule>
  </conditionalFormatting>
  <conditionalFormatting sqref="C1:C1048576 D27:F27">
    <cfRule type="duplicateValues" dxfId="49" priority="2"/>
  </conditionalFormatting>
  <conditionalFormatting sqref="C17:C1048576 D27:F27">
    <cfRule type="duplicateValues" dxfId="48" priority="77"/>
  </conditionalFormatting>
  <conditionalFormatting sqref="D28:I30">
    <cfRule type="notContainsBlanks" dxfId="0" priority="1">
      <formula>LEN(TRIM(D28))&gt;0</formula>
    </cfRule>
  </conditionalFormatting>
  <hyperlinks>
    <hyperlink ref="A8" r:id="rId1" xr:uid="{27389EEF-5C83-4055-9E14-B2FCE001B71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F977-9438-4E99-957C-06982CB4C33D}">
  <dimension ref="A1:L103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68" t="s">
        <v>34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35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36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198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59" t="s">
        <v>199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3" t="s">
        <v>85</v>
      </c>
      <c r="B10" s="130"/>
      <c r="C10" s="147"/>
      <c r="D10" s="133"/>
      <c r="E10" s="134"/>
      <c r="F10" s="134"/>
      <c r="G10" s="135"/>
      <c r="H10" s="116"/>
      <c r="I10" s="117"/>
    </row>
    <row r="11" spans="1:12">
      <c r="A11" s="74" t="s">
        <v>161</v>
      </c>
      <c r="B11" s="131"/>
      <c r="C11" s="148"/>
      <c r="D11" s="136"/>
      <c r="E11" s="56"/>
      <c r="F11" s="56"/>
      <c r="G11" s="137"/>
      <c r="H11" s="112" t="s">
        <v>3</v>
      </c>
      <c r="I11" s="113" t="s">
        <v>3</v>
      </c>
    </row>
    <row r="12" spans="1:12">
      <c r="A12" s="74" t="s">
        <v>162</v>
      </c>
      <c r="B12" s="131"/>
      <c r="C12" s="148"/>
      <c r="D12" s="136"/>
      <c r="E12" s="56"/>
      <c r="F12" s="56"/>
      <c r="G12" s="137"/>
      <c r="H12" s="114" t="s">
        <v>5</v>
      </c>
      <c r="I12" s="115" t="s">
        <v>4</v>
      </c>
    </row>
    <row r="13" spans="1:12">
      <c r="A13" s="74" t="s">
        <v>163</v>
      </c>
      <c r="B13" s="131"/>
      <c r="C13" s="148"/>
      <c r="D13" s="136"/>
      <c r="E13" s="56"/>
      <c r="F13" s="56"/>
      <c r="G13" s="137"/>
      <c r="H13" s="114"/>
      <c r="I13" s="118"/>
    </row>
    <row r="14" spans="1:12">
      <c r="A14" s="74" t="s">
        <v>164</v>
      </c>
      <c r="B14" s="131"/>
      <c r="C14" s="148"/>
      <c r="D14" s="136"/>
      <c r="E14" s="56"/>
      <c r="F14" s="56"/>
      <c r="G14" s="137"/>
      <c r="H14" s="76">
        <f>SUM(H16:H100)</f>
        <v>0</v>
      </c>
      <c r="I14" s="110">
        <f>SUM(I16:I100)</f>
        <v>0</v>
      </c>
    </row>
    <row r="15" spans="1:12" ht="15.75" thickBot="1">
      <c r="A15" s="75"/>
      <c r="B15" s="132"/>
      <c r="C15" s="149"/>
      <c r="D15" s="138"/>
      <c r="E15" s="139"/>
      <c r="F15" s="139"/>
      <c r="G15" s="140"/>
      <c r="H15" s="107"/>
      <c r="I15" s="111"/>
    </row>
    <row r="16" spans="1:12" s="54" customFormat="1" ht="24.75" customHeight="1" thickTop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25.5" customHeight="1">
      <c r="A17" s="415" t="s">
        <v>493</v>
      </c>
      <c r="B17" s="416"/>
      <c r="C17" s="416" t="s">
        <v>494</v>
      </c>
      <c r="D17" s="120">
        <f>G17*0.5</f>
        <v>6.4950000000000001</v>
      </c>
      <c r="E17" s="424" t="s">
        <v>133</v>
      </c>
      <c r="F17" s="418" t="s">
        <v>133</v>
      </c>
      <c r="G17" s="419">
        <v>12.99</v>
      </c>
      <c r="H17" s="79"/>
      <c r="I17" s="420">
        <f>H17*D17</f>
        <v>0</v>
      </c>
    </row>
    <row r="18" spans="1:9" s="421" customFormat="1" ht="25.5" customHeight="1">
      <c r="A18" s="415" t="s">
        <v>495</v>
      </c>
      <c r="B18" s="416"/>
      <c r="C18" s="416" t="s">
        <v>496</v>
      </c>
      <c r="D18" s="120">
        <f t="shared" ref="D18:D81" si="0">G18*0.5</f>
        <v>9.9949999999999992</v>
      </c>
      <c r="E18" s="424" t="s">
        <v>133</v>
      </c>
      <c r="F18" s="418" t="s">
        <v>133</v>
      </c>
      <c r="G18" s="419">
        <v>19.989999999999998</v>
      </c>
      <c r="H18" s="79"/>
      <c r="I18" s="420">
        <f t="shared" ref="I18:I81" si="1">H18*D18</f>
        <v>0</v>
      </c>
    </row>
    <row r="19" spans="1:9" s="421" customFormat="1" ht="25.5" customHeight="1">
      <c r="A19" s="415" t="s">
        <v>497</v>
      </c>
      <c r="B19" s="416"/>
      <c r="C19" s="416" t="s">
        <v>498</v>
      </c>
      <c r="D19" s="120">
        <f t="shared" si="0"/>
        <v>1.9950000000000001</v>
      </c>
      <c r="E19" s="424" t="s">
        <v>133</v>
      </c>
      <c r="F19" s="418" t="s">
        <v>133</v>
      </c>
      <c r="G19" s="419">
        <v>3.99</v>
      </c>
      <c r="H19" s="79"/>
      <c r="I19" s="420">
        <f t="shared" si="1"/>
        <v>0</v>
      </c>
    </row>
    <row r="20" spans="1:9" s="421" customFormat="1" ht="25.5" customHeight="1">
      <c r="A20" s="415" t="s">
        <v>499</v>
      </c>
      <c r="B20" s="416"/>
      <c r="C20" s="416" t="s">
        <v>500</v>
      </c>
      <c r="D20" s="120">
        <f t="shared" si="0"/>
        <v>9.9949999999999992</v>
      </c>
      <c r="E20" s="424" t="s">
        <v>133</v>
      </c>
      <c r="F20" s="418" t="s">
        <v>133</v>
      </c>
      <c r="G20" s="419">
        <v>19.989999999999998</v>
      </c>
      <c r="H20" s="79"/>
      <c r="I20" s="420">
        <f t="shared" si="1"/>
        <v>0</v>
      </c>
    </row>
    <row r="21" spans="1:9" s="421" customFormat="1" ht="25.5" customHeight="1">
      <c r="A21" s="415" t="s">
        <v>501</v>
      </c>
      <c r="B21" s="416"/>
      <c r="C21" s="416" t="s">
        <v>502</v>
      </c>
      <c r="D21" s="120">
        <f t="shared" si="0"/>
        <v>4.9950000000000001</v>
      </c>
      <c r="E21" s="424" t="s">
        <v>133</v>
      </c>
      <c r="F21" s="418" t="s">
        <v>133</v>
      </c>
      <c r="G21" s="419">
        <v>9.99</v>
      </c>
      <c r="H21" s="79"/>
      <c r="I21" s="420">
        <f t="shared" si="1"/>
        <v>0</v>
      </c>
    </row>
    <row r="22" spans="1:9" s="421" customFormat="1" ht="25.5" customHeight="1">
      <c r="A22" s="415" t="s">
        <v>503</v>
      </c>
      <c r="B22" s="416"/>
      <c r="C22" s="416" t="s">
        <v>504</v>
      </c>
      <c r="D22" s="120">
        <f t="shared" si="0"/>
        <v>6.4950000000000001</v>
      </c>
      <c r="E22" s="424" t="s">
        <v>133</v>
      </c>
      <c r="F22" s="418" t="s">
        <v>133</v>
      </c>
      <c r="G22" s="419">
        <v>12.99</v>
      </c>
      <c r="H22" s="79"/>
      <c r="I22" s="420">
        <f t="shared" si="1"/>
        <v>0</v>
      </c>
    </row>
    <row r="23" spans="1:9" s="410" customFormat="1" ht="25.5" customHeight="1">
      <c r="A23" s="415" t="s">
        <v>505</v>
      </c>
      <c r="B23" s="416"/>
      <c r="C23" s="416" t="s">
        <v>506</v>
      </c>
      <c r="D23" s="120">
        <f t="shared" si="0"/>
        <v>1.9950000000000001</v>
      </c>
      <c r="E23" s="424" t="s">
        <v>133</v>
      </c>
      <c r="F23" s="418" t="s">
        <v>133</v>
      </c>
      <c r="G23" s="419">
        <v>3.99</v>
      </c>
      <c r="H23" s="79"/>
      <c r="I23" s="420">
        <f t="shared" si="1"/>
        <v>0</v>
      </c>
    </row>
    <row r="24" spans="1:9" s="410" customFormat="1" ht="25.5" customHeight="1">
      <c r="A24" s="415" t="s">
        <v>507</v>
      </c>
      <c r="B24" s="416"/>
      <c r="C24" s="416" t="s">
        <v>508</v>
      </c>
      <c r="D24" s="120">
        <f t="shared" si="0"/>
        <v>2.4950000000000001</v>
      </c>
      <c r="E24" s="424" t="s">
        <v>133</v>
      </c>
      <c r="F24" s="418" t="s">
        <v>133</v>
      </c>
      <c r="G24" s="419">
        <v>4.99</v>
      </c>
      <c r="H24" s="79"/>
      <c r="I24" s="420">
        <f t="shared" si="1"/>
        <v>0</v>
      </c>
    </row>
    <row r="25" spans="1:9" s="410" customFormat="1" ht="25.5" customHeight="1">
      <c r="A25" s="415" t="s">
        <v>511</v>
      </c>
      <c r="B25" s="416"/>
      <c r="C25" s="416" t="s">
        <v>512</v>
      </c>
      <c r="D25" s="120">
        <f t="shared" si="0"/>
        <v>9.9949999999999992</v>
      </c>
      <c r="E25" s="424" t="s">
        <v>133</v>
      </c>
      <c r="F25" s="418" t="s">
        <v>133</v>
      </c>
      <c r="G25" s="419">
        <v>19.989999999999998</v>
      </c>
      <c r="H25" s="79"/>
      <c r="I25" s="420">
        <f t="shared" si="1"/>
        <v>0</v>
      </c>
    </row>
    <row r="26" spans="1:9" s="410" customFormat="1" ht="25.5" customHeight="1">
      <c r="A26" s="415" t="s">
        <v>513</v>
      </c>
      <c r="B26" s="416"/>
      <c r="C26" s="416" t="s">
        <v>514</v>
      </c>
      <c r="D26" s="120">
        <f t="shared" si="0"/>
        <v>24.995000000000001</v>
      </c>
      <c r="E26" s="424" t="s">
        <v>133</v>
      </c>
      <c r="F26" s="418" t="s">
        <v>133</v>
      </c>
      <c r="G26" s="419">
        <v>49.99</v>
      </c>
      <c r="H26" s="426"/>
      <c r="I26" s="420">
        <f t="shared" si="1"/>
        <v>0</v>
      </c>
    </row>
    <row r="27" spans="1:9" s="410" customFormat="1" ht="25.5" customHeight="1">
      <c r="A27" s="415" t="s">
        <v>515</v>
      </c>
      <c r="B27" s="416"/>
      <c r="C27" s="416" t="s">
        <v>516</v>
      </c>
      <c r="D27" s="120">
        <f t="shared" si="0"/>
        <v>24.995000000000001</v>
      </c>
      <c r="E27" s="424" t="s">
        <v>133</v>
      </c>
      <c r="F27" s="418" t="s">
        <v>133</v>
      </c>
      <c r="G27" s="419">
        <v>49.99</v>
      </c>
      <c r="H27" s="426"/>
      <c r="I27" s="420">
        <f t="shared" si="1"/>
        <v>0</v>
      </c>
    </row>
    <row r="28" spans="1:9" s="410" customFormat="1" ht="25.5" customHeight="1">
      <c r="A28" s="415" t="s">
        <v>517</v>
      </c>
      <c r="B28" s="416"/>
      <c r="C28" s="416" t="s">
        <v>518</v>
      </c>
      <c r="D28" s="120">
        <f t="shared" si="0"/>
        <v>24.995000000000001</v>
      </c>
      <c r="E28" s="424" t="s">
        <v>133</v>
      </c>
      <c r="F28" s="418" t="s">
        <v>133</v>
      </c>
      <c r="G28" s="419">
        <v>49.99</v>
      </c>
      <c r="H28" s="426"/>
      <c r="I28" s="420">
        <f t="shared" si="1"/>
        <v>0</v>
      </c>
    </row>
    <row r="29" spans="1:9" s="12" customFormat="1" ht="25.5" customHeight="1">
      <c r="A29" s="256" t="s">
        <v>519</v>
      </c>
      <c r="B29" s="212"/>
      <c r="C29" s="212" t="s">
        <v>520</v>
      </c>
      <c r="D29" s="120">
        <f t="shared" si="0"/>
        <v>8.4949999999999992</v>
      </c>
      <c r="E29" s="42" t="s">
        <v>133</v>
      </c>
      <c r="F29" s="43" t="s">
        <v>133</v>
      </c>
      <c r="G29" s="213">
        <v>16.989999999999998</v>
      </c>
      <c r="H29" s="44"/>
      <c r="I29" s="39">
        <f t="shared" si="1"/>
        <v>0</v>
      </c>
    </row>
    <row r="30" spans="1:9" s="12" customFormat="1" ht="25.5" customHeight="1">
      <c r="A30" s="256" t="s">
        <v>521</v>
      </c>
      <c r="B30" s="212"/>
      <c r="C30" s="212" t="s">
        <v>522</v>
      </c>
      <c r="D30" s="120">
        <f t="shared" si="0"/>
        <v>4.9950000000000001</v>
      </c>
      <c r="E30" s="42" t="s">
        <v>133</v>
      </c>
      <c r="F30" s="43" t="s">
        <v>133</v>
      </c>
      <c r="G30" s="213">
        <v>9.99</v>
      </c>
      <c r="H30" s="44"/>
      <c r="I30" s="39">
        <f t="shared" si="1"/>
        <v>0</v>
      </c>
    </row>
    <row r="31" spans="1:9" s="12" customFormat="1" ht="27" customHeight="1">
      <c r="A31" s="235" t="s">
        <v>523</v>
      </c>
      <c r="B31" s="212"/>
      <c r="C31" s="212" t="s">
        <v>524</v>
      </c>
      <c r="D31" s="120">
        <f t="shared" si="0"/>
        <v>2.9950000000000001</v>
      </c>
      <c r="E31" s="42" t="s">
        <v>133</v>
      </c>
      <c r="F31" s="43" t="s">
        <v>133</v>
      </c>
      <c r="G31" s="213">
        <v>5.99</v>
      </c>
      <c r="H31" s="44"/>
      <c r="I31" s="39">
        <f t="shared" si="1"/>
        <v>0</v>
      </c>
    </row>
    <row r="32" spans="1:9" s="12" customFormat="1" ht="25.5" customHeight="1">
      <c r="A32" s="256" t="s">
        <v>509</v>
      </c>
      <c r="B32" s="212"/>
      <c r="C32" s="212" t="s">
        <v>510</v>
      </c>
      <c r="D32" s="120">
        <f>G32*0.5</f>
        <v>4.9950000000000001</v>
      </c>
      <c r="E32" s="42" t="s">
        <v>133</v>
      </c>
      <c r="F32" s="43" t="s">
        <v>133</v>
      </c>
      <c r="G32" s="213">
        <v>9.99</v>
      </c>
      <c r="H32" s="26"/>
      <c r="I32" s="39">
        <f>H32*D32</f>
        <v>0</v>
      </c>
    </row>
    <row r="33" spans="1:9" s="12" customFormat="1" ht="25.5" customHeight="1">
      <c r="A33" s="256" t="s">
        <v>525</v>
      </c>
      <c r="B33" s="212"/>
      <c r="C33" s="212" t="s">
        <v>526</v>
      </c>
      <c r="D33" s="120">
        <f t="shared" si="0"/>
        <v>4.9950000000000001</v>
      </c>
      <c r="E33" s="42" t="s">
        <v>133</v>
      </c>
      <c r="F33" s="43" t="s">
        <v>133</v>
      </c>
      <c r="G33" s="22">
        <v>9.99</v>
      </c>
      <c r="H33" s="44"/>
      <c r="I33" s="39">
        <f t="shared" si="1"/>
        <v>0</v>
      </c>
    </row>
    <row r="34" spans="1:9" s="12" customFormat="1" ht="12.75" hidden="1">
      <c r="A34" s="41"/>
      <c r="B34" s="27"/>
      <c r="C34" s="26"/>
      <c r="D34" s="120">
        <f t="shared" si="0"/>
        <v>0</v>
      </c>
      <c r="E34" s="42" t="s">
        <v>133</v>
      </c>
      <c r="F34" s="43" t="s">
        <v>133</v>
      </c>
      <c r="G34" s="22"/>
      <c r="H34" s="44"/>
      <c r="I34" s="39">
        <f t="shared" si="1"/>
        <v>0</v>
      </c>
    </row>
    <row r="35" spans="1:9" s="12" customFormat="1" ht="12.75" hidden="1">
      <c r="A35" s="41"/>
      <c r="B35" s="27"/>
      <c r="C35" s="26"/>
      <c r="D35" s="120">
        <f t="shared" si="0"/>
        <v>0</v>
      </c>
      <c r="E35" s="42" t="s">
        <v>133</v>
      </c>
      <c r="F35" s="43" t="s">
        <v>133</v>
      </c>
      <c r="G35" s="22"/>
      <c r="H35" s="44"/>
      <c r="I35" s="39">
        <f t="shared" si="1"/>
        <v>0</v>
      </c>
    </row>
    <row r="36" spans="1:9" s="12" customFormat="1" ht="12.75" hidden="1">
      <c r="A36" s="41"/>
      <c r="B36" s="27"/>
      <c r="C36" s="26"/>
      <c r="D36" s="120">
        <f t="shared" si="0"/>
        <v>0</v>
      </c>
      <c r="E36" s="42" t="s">
        <v>133</v>
      </c>
      <c r="F36" s="43" t="s">
        <v>133</v>
      </c>
      <c r="G36" s="22"/>
      <c r="H36" s="44"/>
      <c r="I36" s="39">
        <f t="shared" si="1"/>
        <v>0</v>
      </c>
    </row>
    <row r="37" spans="1:9" s="12" customFormat="1" ht="12.75" hidden="1">
      <c r="A37" s="41"/>
      <c r="B37" s="27"/>
      <c r="C37" s="26"/>
      <c r="D37" s="120">
        <f t="shared" si="0"/>
        <v>0</v>
      </c>
      <c r="E37" s="42" t="s">
        <v>133</v>
      </c>
      <c r="F37" s="43" t="s">
        <v>133</v>
      </c>
      <c r="G37" s="22"/>
      <c r="H37" s="44"/>
      <c r="I37" s="39">
        <f t="shared" si="1"/>
        <v>0</v>
      </c>
    </row>
    <row r="38" spans="1:9" s="12" customFormat="1" ht="12.75" hidden="1">
      <c r="A38" s="41"/>
      <c r="B38" s="27"/>
      <c r="C38" s="26"/>
      <c r="D38" s="120">
        <f t="shared" si="0"/>
        <v>0</v>
      </c>
      <c r="E38" s="42" t="s">
        <v>133</v>
      </c>
      <c r="F38" s="43" t="s">
        <v>133</v>
      </c>
      <c r="G38" s="22"/>
      <c r="H38" s="44"/>
      <c r="I38" s="39">
        <f t="shared" si="1"/>
        <v>0</v>
      </c>
    </row>
    <row r="39" spans="1:9" s="12" customFormat="1" ht="12.75" hidden="1">
      <c r="A39" s="41"/>
      <c r="B39" s="27"/>
      <c r="C39" s="26"/>
      <c r="D39" s="120">
        <f t="shared" si="0"/>
        <v>0</v>
      </c>
      <c r="E39" s="42" t="s">
        <v>133</v>
      </c>
      <c r="F39" s="43" t="s">
        <v>133</v>
      </c>
      <c r="G39" s="22"/>
      <c r="H39" s="44"/>
      <c r="I39" s="39">
        <f t="shared" si="1"/>
        <v>0</v>
      </c>
    </row>
    <row r="40" spans="1:9" s="12" customFormat="1" ht="12.75" hidden="1">
      <c r="A40" s="41"/>
      <c r="B40" s="27"/>
      <c r="C40" s="26"/>
      <c r="D40" s="120">
        <f t="shared" si="0"/>
        <v>0</v>
      </c>
      <c r="E40" s="42" t="s">
        <v>133</v>
      </c>
      <c r="F40" s="43" t="s">
        <v>133</v>
      </c>
      <c r="G40" s="22"/>
      <c r="H40" s="44"/>
      <c r="I40" s="39">
        <f t="shared" si="1"/>
        <v>0</v>
      </c>
    </row>
    <row r="41" spans="1:9" s="12" customFormat="1" ht="12.75" hidden="1">
      <c r="A41" s="41"/>
      <c r="B41" s="27"/>
      <c r="C41" s="26"/>
      <c r="D41" s="120">
        <f t="shared" si="0"/>
        <v>0</v>
      </c>
      <c r="E41" s="42" t="s">
        <v>133</v>
      </c>
      <c r="F41" s="43" t="s">
        <v>133</v>
      </c>
      <c r="G41" s="22"/>
      <c r="H41" s="44"/>
      <c r="I41" s="39">
        <f t="shared" si="1"/>
        <v>0</v>
      </c>
    </row>
    <row r="42" spans="1:9" s="12" customFormat="1" ht="12.75" hidden="1">
      <c r="A42" s="41"/>
      <c r="B42" s="27"/>
      <c r="C42" s="26"/>
      <c r="D42" s="120">
        <f t="shared" si="0"/>
        <v>0</v>
      </c>
      <c r="E42" s="42" t="s">
        <v>133</v>
      </c>
      <c r="F42" s="43" t="s">
        <v>133</v>
      </c>
      <c r="G42" s="22"/>
      <c r="H42" s="44"/>
      <c r="I42" s="39">
        <f t="shared" si="1"/>
        <v>0</v>
      </c>
    </row>
    <row r="43" spans="1:9" s="12" customFormat="1" ht="12.75" hidden="1">
      <c r="A43" s="41"/>
      <c r="B43" s="27"/>
      <c r="C43" s="26"/>
      <c r="D43" s="120">
        <f t="shared" si="0"/>
        <v>0</v>
      </c>
      <c r="E43" s="42" t="s">
        <v>133</v>
      </c>
      <c r="F43" s="43" t="s">
        <v>133</v>
      </c>
      <c r="G43" s="22"/>
      <c r="H43" s="44"/>
      <c r="I43" s="39">
        <f t="shared" si="1"/>
        <v>0</v>
      </c>
    </row>
    <row r="44" spans="1:9" s="12" customFormat="1" ht="12.75" hidden="1">
      <c r="A44" s="41"/>
      <c r="B44" s="27"/>
      <c r="C44" s="26"/>
      <c r="D44" s="120">
        <f t="shared" si="0"/>
        <v>0</v>
      </c>
      <c r="E44" s="42" t="s">
        <v>133</v>
      </c>
      <c r="F44" s="43" t="s">
        <v>133</v>
      </c>
      <c r="G44" s="22"/>
      <c r="H44" s="44"/>
      <c r="I44" s="39">
        <f t="shared" si="1"/>
        <v>0</v>
      </c>
    </row>
    <row r="45" spans="1:9" s="12" customFormat="1" ht="12.75" hidden="1">
      <c r="A45" s="41"/>
      <c r="B45" s="27"/>
      <c r="C45" s="26"/>
      <c r="D45" s="120">
        <f t="shared" si="0"/>
        <v>0</v>
      </c>
      <c r="E45" s="42" t="s">
        <v>133</v>
      </c>
      <c r="F45" s="43" t="s">
        <v>133</v>
      </c>
      <c r="G45" s="22"/>
      <c r="H45" s="44"/>
      <c r="I45" s="39">
        <f t="shared" si="1"/>
        <v>0</v>
      </c>
    </row>
    <row r="46" spans="1:9" s="12" customFormat="1" ht="12.75" hidden="1">
      <c r="A46" s="41"/>
      <c r="B46" s="27"/>
      <c r="C46" s="26"/>
      <c r="D46" s="120">
        <f t="shared" si="0"/>
        <v>0</v>
      </c>
      <c r="E46" s="42" t="s">
        <v>133</v>
      </c>
      <c r="F46" s="43" t="s">
        <v>133</v>
      </c>
      <c r="G46" s="22"/>
      <c r="H46" s="44"/>
      <c r="I46" s="39">
        <f t="shared" si="1"/>
        <v>0</v>
      </c>
    </row>
    <row r="47" spans="1:9" s="12" customFormat="1" ht="12.75" hidden="1">
      <c r="A47" s="41"/>
      <c r="B47" s="27"/>
      <c r="C47" s="26"/>
      <c r="D47" s="120">
        <f t="shared" si="0"/>
        <v>0</v>
      </c>
      <c r="E47" s="42" t="s">
        <v>133</v>
      </c>
      <c r="F47" s="43" t="s">
        <v>133</v>
      </c>
      <c r="G47" s="22"/>
      <c r="H47" s="44"/>
      <c r="I47" s="39">
        <f t="shared" si="1"/>
        <v>0</v>
      </c>
    </row>
    <row r="48" spans="1:9" s="12" customFormat="1" ht="12.75" hidden="1">
      <c r="A48" s="41"/>
      <c r="B48" s="27"/>
      <c r="C48" s="26"/>
      <c r="D48" s="120">
        <f t="shared" si="0"/>
        <v>0</v>
      </c>
      <c r="E48" s="42" t="s">
        <v>133</v>
      </c>
      <c r="F48" s="43" t="s">
        <v>133</v>
      </c>
      <c r="G48" s="22"/>
      <c r="H48" s="44"/>
      <c r="I48" s="39">
        <f t="shared" si="1"/>
        <v>0</v>
      </c>
    </row>
    <row r="49" spans="1:9" s="12" customFormat="1" ht="12.75" hidden="1">
      <c r="A49" s="41"/>
      <c r="B49" s="27"/>
      <c r="C49" s="26"/>
      <c r="D49" s="120">
        <f t="shared" si="0"/>
        <v>0</v>
      </c>
      <c r="E49" s="42" t="s">
        <v>133</v>
      </c>
      <c r="F49" s="43" t="s">
        <v>133</v>
      </c>
      <c r="G49" s="22"/>
      <c r="H49" s="44"/>
      <c r="I49" s="39">
        <f t="shared" si="1"/>
        <v>0</v>
      </c>
    </row>
    <row r="50" spans="1:9" s="12" customFormat="1" ht="12.75" hidden="1">
      <c r="A50" s="41"/>
      <c r="B50" s="27"/>
      <c r="C50" s="26"/>
      <c r="D50" s="120">
        <f t="shared" si="0"/>
        <v>0</v>
      </c>
      <c r="E50" s="42" t="s">
        <v>133</v>
      </c>
      <c r="F50" s="43" t="s">
        <v>133</v>
      </c>
      <c r="G50" s="22"/>
      <c r="H50" s="44"/>
      <c r="I50" s="39">
        <f t="shared" si="1"/>
        <v>0</v>
      </c>
    </row>
    <row r="51" spans="1:9" s="12" customFormat="1" ht="12.75" hidden="1">
      <c r="A51" s="41"/>
      <c r="B51" s="27"/>
      <c r="C51" s="26"/>
      <c r="D51" s="120">
        <f t="shared" si="0"/>
        <v>0</v>
      </c>
      <c r="E51" s="42" t="s">
        <v>133</v>
      </c>
      <c r="F51" s="43" t="s">
        <v>133</v>
      </c>
      <c r="G51" s="22"/>
      <c r="H51" s="44"/>
      <c r="I51" s="39">
        <f t="shared" si="1"/>
        <v>0</v>
      </c>
    </row>
    <row r="52" spans="1:9" s="12" customFormat="1" ht="12.75" hidden="1">
      <c r="A52" s="41"/>
      <c r="B52" s="27"/>
      <c r="C52" s="26"/>
      <c r="D52" s="120">
        <f t="shared" si="0"/>
        <v>0</v>
      </c>
      <c r="E52" s="42" t="s">
        <v>133</v>
      </c>
      <c r="F52" s="43" t="s">
        <v>133</v>
      </c>
      <c r="G52" s="22"/>
      <c r="H52" s="44"/>
      <c r="I52" s="39">
        <f t="shared" si="1"/>
        <v>0</v>
      </c>
    </row>
    <row r="53" spans="1:9" s="12" customFormat="1" ht="12.75" hidden="1">
      <c r="A53" s="41"/>
      <c r="B53" s="27"/>
      <c r="C53" s="26"/>
      <c r="D53" s="120">
        <f t="shared" si="0"/>
        <v>0</v>
      </c>
      <c r="E53" s="42" t="s">
        <v>133</v>
      </c>
      <c r="F53" s="43" t="s">
        <v>133</v>
      </c>
      <c r="G53" s="22"/>
      <c r="H53" s="44"/>
      <c r="I53" s="39">
        <f t="shared" si="1"/>
        <v>0</v>
      </c>
    </row>
    <row r="54" spans="1:9" s="12" customFormat="1" ht="12.75" hidden="1">
      <c r="A54" s="41"/>
      <c r="B54" s="27"/>
      <c r="C54" s="26"/>
      <c r="D54" s="120">
        <f t="shared" si="0"/>
        <v>0</v>
      </c>
      <c r="E54" s="42" t="s">
        <v>133</v>
      </c>
      <c r="F54" s="43" t="s">
        <v>133</v>
      </c>
      <c r="G54" s="22"/>
      <c r="H54" s="44"/>
      <c r="I54" s="39">
        <f t="shared" si="1"/>
        <v>0</v>
      </c>
    </row>
    <row r="55" spans="1:9" s="12" customFormat="1" ht="12.75" hidden="1">
      <c r="A55" s="41"/>
      <c r="B55" s="27"/>
      <c r="C55" s="26"/>
      <c r="D55" s="120">
        <f t="shared" si="0"/>
        <v>0</v>
      </c>
      <c r="E55" s="42" t="s">
        <v>133</v>
      </c>
      <c r="F55" s="43" t="s">
        <v>133</v>
      </c>
      <c r="G55" s="22"/>
      <c r="H55" s="44"/>
      <c r="I55" s="39">
        <f t="shared" si="1"/>
        <v>0</v>
      </c>
    </row>
    <row r="56" spans="1:9" s="12" customFormat="1" ht="12.75" hidden="1">
      <c r="A56" s="41"/>
      <c r="B56" s="27"/>
      <c r="C56" s="26"/>
      <c r="D56" s="120">
        <f t="shared" si="0"/>
        <v>0</v>
      </c>
      <c r="E56" s="42" t="s">
        <v>133</v>
      </c>
      <c r="F56" s="43" t="s">
        <v>133</v>
      </c>
      <c r="G56" s="22"/>
      <c r="H56" s="44"/>
      <c r="I56" s="39">
        <f t="shared" si="1"/>
        <v>0</v>
      </c>
    </row>
    <row r="57" spans="1:9" s="12" customFormat="1" ht="12.75" hidden="1">
      <c r="A57" s="41"/>
      <c r="B57" s="27"/>
      <c r="C57" s="26"/>
      <c r="D57" s="120">
        <f t="shared" si="0"/>
        <v>0</v>
      </c>
      <c r="E57" s="42" t="s">
        <v>133</v>
      </c>
      <c r="F57" s="43" t="s">
        <v>133</v>
      </c>
      <c r="G57" s="22"/>
      <c r="H57" s="44"/>
      <c r="I57" s="39">
        <f t="shared" si="1"/>
        <v>0</v>
      </c>
    </row>
    <row r="58" spans="1:9" s="12" customFormat="1" ht="12.75" hidden="1">
      <c r="A58" s="41"/>
      <c r="B58" s="27"/>
      <c r="C58" s="26"/>
      <c r="D58" s="120">
        <f t="shared" si="0"/>
        <v>0</v>
      </c>
      <c r="E58" s="42" t="s">
        <v>133</v>
      </c>
      <c r="F58" s="43" t="s">
        <v>133</v>
      </c>
      <c r="G58" s="22"/>
      <c r="H58" s="44"/>
      <c r="I58" s="39">
        <f t="shared" si="1"/>
        <v>0</v>
      </c>
    </row>
    <row r="59" spans="1:9" s="12" customFormat="1" ht="12.75" hidden="1">
      <c r="A59" s="41"/>
      <c r="B59" s="27"/>
      <c r="C59" s="26"/>
      <c r="D59" s="120">
        <f t="shared" si="0"/>
        <v>0</v>
      </c>
      <c r="E59" s="42" t="s">
        <v>133</v>
      </c>
      <c r="F59" s="43" t="s">
        <v>133</v>
      </c>
      <c r="G59" s="22"/>
      <c r="H59" s="44"/>
      <c r="I59" s="39">
        <f t="shared" si="1"/>
        <v>0</v>
      </c>
    </row>
    <row r="60" spans="1:9" s="12" customFormat="1" ht="12.75" hidden="1">
      <c r="A60" s="41"/>
      <c r="B60" s="27"/>
      <c r="C60" s="26"/>
      <c r="D60" s="120">
        <f t="shared" si="0"/>
        <v>0</v>
      </c>
      <c r="E60" s="42" t="s">
        <v>133</v>
      </c>
      <c r="F60" s="43" t="s">
        <v>133</v>
      </c>
      <c r="G60" s="22"/>
      <c r="H60" s="44"/>
      <c r="I60" s="39">
        <f t="shared" si="1"/>
        <v>0</v>
      </c>
    </row>
    <row r="61" spans="1:9" s="12" customFormat="1" ht="12.75" hidden="1">
      <c r="A61" s="41"/>
      <c r="B61" s="27"/>
      <c r="C61" s="26"/>
      <c r="D61" s="120">
        <f t="shared" si="0"/>
        <v>0</v>
      </c>
      <c r="E61" s="42" t="s">
        <v>133</v>
      </c>
      <c r="F61" s="43" t="s">
        <v>133</v>
      </c>
      <c r="G61" s="22"/>
      <c r="H61" s="44"/>
      <c r="I61" s="39">
        <f t="shared" si="1"/>
        <v>0</v>
      </c>
    </row>
    <row r="62" spans="1:9" s="12" customFormat="1" ht="12.75" hidden="1">
      <c r="A62" s="41"/>
      <c r="B62" s="27"/>
      <c r="C62" s="26"/>
      <c r="D62" s="120">
        <f t="shared" si="0"/>
        <v>0</v>
      </c>
      <c r="E62" s="42" t="s">
        <v>133</v>
      </c>
      <c r="F62" s="43" t="s">
        <v>133</v>
      </c>
      <c r="G62" s="22"/>
      <c r="H62" s="44"/>
      <c r="I62" s="39">
        <f t="shared" si="1"/>
        <v>0</v>
      </c>
    </row>
    <row r="63" spans="1:9" s="12" customFormat="1" ht="12.75" hidden="1">
      <c r="A63" s="41"/>
      <c r="B63" s="27"/>
      <c r="C63" s="26"/>
      <c r="D63" s="120">
        <f t="shared" si="0"/>
        <v>0</v>
      </c>
      <c r="E63" s="42" t="s">
        <v>133</v>
      </c>
      <c r="F63" s="43" t="s">
        <v>133</v>
      </c>
      <c r="G63" s="22"/>
      <c r="H63" s="44"/>
      <c r="I63" s="39">
        <f t="shared" si="1"/>
        <v>0</v>
      </c>
    </row>
    <row r="64" spans="1:9" s="12" customFormat="1" ht="12.75" hidden="1">
      <c r="A64" s="41"/>
      <c r="B64" s="27"/>
      <c r="C64" s="26"/>
      <c r="D64" s="120">
        <f t="shared" si="0"/>
        <v>0</v>
      </c>
      <c r="E64" s="42" t="s">
        <v>133</v>
      </c>
      <c r="F64" s="43" t="s">
        <v>133</v>
      </c>
      <c r="G64" s="22"/>
      <c r="H64" s="44"/>
      <c r="I64" s="39">
        <f t="shared" si="1"/>
        <v>0</v>
      </c>
    </row>
    <row r="65" spans="1:9" s="12" customFormat="1" ht="12.75" hidden="1">
      <c r="A65" s="41"/>
      <c r="B65" s="27"/>
      <c r="C65" s="26"/>
      <c r="D65" s="120">
        <f t="shared" si="0"/>
        <v>0</v>
      </c>
      <c r="E65" s="42" t="s">
        <v>133</v>
      </c>
      <c r="F65" s="43" t="s">
        <v>133</v>
      </c>
      <c r="G65" s="22"/>
      <c r="H65" s="44"/>
      <c r="I65" s="39">
        <f t="shared" si="1"/>
        <v>0</v>
      </c>
    </row>
    <row r="66" spans="1:9" s="40" customFormat="1" ht="12.75" hidden="1">
      <c r="A66" s="41"/>
      <c r="B66" s="27"/>
      <c r="C66" s="26"/>
      <c r="D66" s="120">
        <f t="shared" si="0"/>
        <v>0</v>
      </c>
      <c r="E66" s="42" t="s">
        <v>133</v>
      </c>
      <c r="F66" s="43" t="s">
        <v>133</v>
      </c>
      <c r="G66" s="22"/>
      <c r="H66" s="44"/>
      <c r="I66" s="39">
        <f t="shared" si="1"/>
        <v>0</v>
      </c>
    </row>
    <row r="67" spans="1:9" s="40" customFormat="1" ht="12.75" hidden="1">
      <c r="A67" s="41"/>
      <c r="B67" s="27"/>
      <c r="C67" s="26"/>
      <c r="D67" s="120">
        <f t="shared" si="0"/>
        <v>0</v>
      </c>
      <c r="E67" s="42" t="s">
        <v>133</v>
      </c>
      <c r="F67" s="43" t="s">
        <v>133</v>
      </c>
      <c r="G67" s="22"/>
      <c r="H67" s="44"/>
      <c r="I67" s="39">
        <f t="shared" si="1"/>
        <v>0</v>
      </c>
    </row>
    <row r="68" spans="1:9" s="40" customFormat="1" ht="12.75" hidden="1">
      <c r="A68" s="41"/>
      <c r="B68" s="27"/>
      <c r="C68" s="26"/>
      <c r="D68" s="120">
        <f t="shared" si="0"/>
        <v>0</v>
      </c>
      <c r="E68" s="42" t="s">
        <v>133</v>
      </c>
      <c r="F68" s="43" t="s">
        <v>133</v>
      </c>
      <c r="G68" s="22"/>
      <c r="H68" s="44"/>
      <c r="I68" s="39">
        <f t="shared" si="1"/>
        <v>0</v>
      </c>
    </row>
    <row r="69" spans="1:9" s="40" customFormat="1" ht="12.75" hidden="1">
      <c r="A69" s="41"/>
      <c r="B69" s="27"/>
      <c r="C69" s="26"/>
      <c r="D69" s="120">
        <f t="shared" si="0"/>
        <v>0</v>
      </c>
      <c r="E69" s="42" t="s">
        <v>133</v>
      </c>
      <c r="F69" s="43" t="s">
        <v>133</v>
      </c>
      <c r="G69" s="22"/>
      <c r="H69" s="44"/>
      <c r="I69" s="39">
        <f t="shared" si="1"/>
        <v>0</v>
      </c>
    </row>
    <row r="70" spans="1:9" s="40" customFormat="1" ht="12.75" hidden="1">
      <c r="A70" s="41"/>
      <c r="B70" s="27"/>
      <c r="C70" s="26"/>
      <c r="D70" s="120">
        <f t="shared" si="0"/>
        <v>0</v>
      </c>
      <c r="E70" s="42" t="s">
        <v>133</v>
      </c>
      <c r="F70" s="43" t="s">
        <v>133</v>
      </c>
      <c r="G70" s="22"/>
      <c r="H70" s="44"/>
      <c r="I70" s="39">
        <f t="shared" si="1"/>
        <v>0</v>
      </c>
    </row>
    <row r="71" spans="1:9" s="40" customFormat="1" ht="12.75" hidden="1">
      <c r="A71" s="41"/>
      <c r="B71" s="27"/>
      <c r="C71" s="26"/>
      <c r="D71" s="120">
        <f t="shared" si="0"/>
        <v>0</v>
      </c>
      <c r="E71" s="42" t="s">
        <v>133</v>
      </c>
      <c r="F71" s="43" t="s">
        <v>133</v>
      </c>
      <c r="G71" s="22"/>
      <c r="H71" s="44"/>
      <c r="I71" s="39">
        <f t="shared" si="1"/>
        <v>0</v>
      </c>
    </row>
    <row r="72" spans="1:9" s="40" customFormat="1" ht="12.75" hidden="1">
      <c r="A72" s="41"/>
      <c r="B72" s="27"/>
      <c r="C72" s="26"/>
      <c r="D72" s="120">
        <f t="shared" si="0"/>
        <v>0</v>
      </c>
      <c r="E72" s="42" t="s">
        <v>133</v>
      </c>
      <c r="F72" s="43" t="s">
        <v>133</v>
      </c>
      <c r="G72" s="22"/>
      <c r="H72" s="44"/>
      <c r="I72" s="39">
        <f t="shared" si="1"/>
        <v>0</v>
      </c>
    </row>
    <row r="73" spans="1:9" s="40" customFormat="1" ht="12.75" hidden="1">
      <c r="A73" s="41"/>
      <c r="B73" s="27"/>
      <c r="C73" s="26"/>
      <c r="D73" s="120">
        <f t="shared" si="0"/>
        <v>0</v>
      </c>
      <c r="E73" s="42" t="s">
        <v>133</v>
      </c>
      <c r="F73" s="43" t="s">
        <v>133</v>
      </c>
      <c r="G73" s="22"/>
      <c r="H73" s="44"/>
      <c r="I73" s="39">
        <f t="shared" si="1"/>
        <v>0</v>
      </c>
    </row>
    <row r="74" spans="1:9" s="40" customFormat="1" ht="12.75" hidden="1">
      <c r="A74" s="41"/>
      <c r="B74" s="27"/>
      <c r="C74" s="26"/>
      <c r="D74" s="120">
        <f t="shared" si="0"/>
        <v>0</v>
      </c>
      <c r="E74" s="42" t="s">
        <v>133</v>
      </c>
      <c r="F74" s="43" t="s">
        <v>133</v>
      </c>
      <c r="G74" s="22"/>
      <c r="H74" s="44"/>
      <c r="I74" s="39">
        <f t="shared" si="1"/>
        <v>0</v>
      </c>
    </row>
    <row r="75" spans="1:9" s="40" customFormat="1" ht="12.75" hidden="1">
      <c r="A75" s="41"/>
      <c r="B75" s="27"/>
      <c r="C75" s="26"/>
      <c r="D75" s="120">
        <f t="shared" si="0"/>
        <v>0</v>
      </c>
      <c r="E75" s="42" t="s">
        <v>133</v>
      </c>
      <c r="F75" s="43" t="s">
        <v>133</v>
      </c>
      <c r="G75" s="22"/>
      <c r="H75" s="44"/>
      <c r="I75" s="39">
        <f t="shared" si="1"/>
        <v>0</v>
      </c>
    </row>
    <row r="76" spans="1:9" s="40" customFormat="1" ht="12.75" hidden="1">
      <c r="A76" s="41"/>
      <c r="B76" s="27"/>
      <c r="C76" s="26"/>
      <c r="D76" s="120">
        <f t="shared" si="0"/>
        <v>0</v>
      </c>
      <c r="E76" s="42" t="s">
        <v>133</v>
      </c>
      <c r="F76" s="43" t="s">
        <v>133</v>
      </c>
      <c r="G76" s="22"/>
      <c r="H76" s="44"/>
      <c r="I76" s="39">
        <f t="shared" si="1"/>
        <v>0</v>
      </c>
    </row>
    <row r="77" spans="1:9" hidden="1">
      <c r="A77" s="41"/>
      <c r="B77" s="27"/>
      <c r="C77" s="26"/>
      <c r="D77" s="120">
        <f t="shared" si="0"/>
        <v>0</v>
      </c>
      <c r="E77" s="42" t="s">
        <v>133</v>
      </c>
      <c r="F77" s="43" t="s">
        <v>133</v>
      </c>
      <c r="G77" s="22"/>
      <c r="H77" s="44"/>
      <c r="I77" s="39">
        <f t="shared" si="1"/>
        <v>0</v>
      </c>
    </row>
    <row r="78" spans="1:9" hidden="1">
      <c r="A78" s="41"/>
      <c r="B78" s="27"/>
      <c r="C78" s="26"/>
      <c r="D78" s="120">
        <f t="shared" si="0"/>
        <v>0</v>
      </c>
      <c r="E78" s="42" t="s">
        <v>133</v>
      </c>
      <c r="F78" s="43" t="s">
        <v>133</v>
      </c>
      <c r="G78" s="22"/>
      <c r="H78" s="44"/>
      <c r="I78" s="39">
        <f t="shared" si="1"/>
        <v>0</v>
      </c>
    </row>
    <row r="79" spans="1:9" hidden="1">
      <c r="A79" s="41"/>
      <c r="B79" s="27"/>
      <c r="C79" s="26"/>
      <c r="D79" s="120">
        <f t="shared" si="0"/>
        <v>0</v>
      </c>
      <c r="E79" s="42" t="s">
        <v>133</v>
      </c>
      <c r="F79" s="43" t="s">
        <v>133</v>
      </c>
      <c r="G79" s="22"/>
      <c r="H79" s="44"/>
      <c r="I79" s="39">
        <f t="shared" si="1"/>
        <v>0</v>
      </c>
    </row>
    <row r="80" spans="1:9" hidden="1">
      <c r="A80" s="41"/>
      <c r="B80" s="27"/>
      <c r="C80" s="26"/>
      <c r="D80" s="120">
        <f t="shared" si="0"/>
        <v>0</v>
      </c>
      <c r="E80" s="42" t="s">
        <v>133</v>
      </c>
      <c r="F80" s="43" t="s">
        <v>133</v>
      </c>
      <c r="G80" s="22"/>
      <c r="H80" s="44"/>
      <c r="I80" s="39">
        <f t="shared" si="1"/>
        <v>0</v>
      </c>
    </row>
    <row r="81" spans="1:9" hidden="1">
      <c r="A81" s="41"/>
      <c r="B81" s="27"/>
      <c r="C81" s="26"/>
      <c r="D81" s="120">
        <f t="shared" si="0"/>
        <v>0</v>
      </c>
      <c r="E81" s="42" t="s">
        <v>133</v>
      </c>
      <c r="F81" s="43" t="s">
        <v>133</v>
      </c>
      <c r="G81" s="22"/>
      <c r="H81" s="44"/>
      <c r="I81" s="39">
        <f t="shared" si="1"/>
        <v>0</v>
      </c>
    </row>
    <row r="82" spans="1:9" hidden="1">
      <c r="A82" s="41"/>
      <c r="B82" s="27"/>
      <c r="C82" s="26"/>
      <c r="D82" s="120">
        <f t="shared" ref="D82:D103" si="2">G82*0.5</f>
        <v>0</v>
      </c>
      <c r="E82" s="42" t="s">
        <v>133</v>
      </c>
      <c r="F82" s="43" t="s">
        <v>133</v>
      </c>
      <c r="G82" s="22"/>
      <c r="H82" s="44"/>
      <c r="I82" s="39">
        <f t="shared" ref="I82:I103" si="3">H82*D82</f>
        <v>0</v>
      </c>
    </row>
    <row r="83" spans="1:9" hidden="1">
      <c r="A83" s="41"/>
      <c r="B83" s="27"/>
      <c r="C83" s="26"/>
      <c r="D83" s="120">
        <f t="shared" si="2"/>
        <v>0</v>
      </c>
      <c r="E83" s="42" t="s">
        <v>133</v>
      </c>
      <c r="F83" s="43" t="s">
        <v>133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120">
        <f t="shared" si="2"/>
        <v>0</v>
      </c>
      <c r="E84" s="42" t="s">
        <v>133</v>
      </c>
      <c r="F84" s="43" t="s">
        <v>133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120">
        <f t="shared" si="2"/>
        <v>0</v>
      </c>
      <c r="E85" s="42" t="s">
        <v>133</v>
      </c>
      <c r="F85" s="43" t="s">
        <v>133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120">
        <f t="shared" si="2"/>
        <v>0</v>
      </c>
      <c r="E86" s="42" t="s">
        <v>133</v>
      </c>
      <c r="F86" s="43" t="s">
        <v>133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120">
        <f t="shared" si="2"/>
        <v>0</v>
      </c>
      <c r="E87" s="42" t="s">
        <v>133</v>
      </c>
      <c r="F87" s="43" t="s">
        <v>133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120">
        <f t="shared" si="2"/>
        <v>0</v>
      </c>
      <c r="E88" s="42" t="s">
        <v>133</v>
      </c>
      <c r="F88" s="43" t="s">
        <v>133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120">
        <f t="shared" si="2"/>
        <v>0</v>
      </c>
      <c r="E89" s="42" t="s">
        <v>133</v>
      </c>
      <c r="F89" s="43" t="s">
        <v>133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120">
        <f t="shared" si="2"/>
        <v>0</v>
      </c>
      <c r="E90" s="42" t="s">
        <v>133</v>
      </c>
      <c r="F90" s="43" t="s">
        <v>133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120">
        <f t="shared" si="2"/>
        <v>0</v>
      </c>
      <c r="E91" s="42" t="s">
        <v>133</v>
      </c>
      <c r="F91" s="43" t="s">
        <v>133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120">
        <f t="shared" si="2"/>
        <v>0</v>
      </c>
      <c r="E92" s="42" t="s">
        <v>133</v>
      </c>
      <c r="F92" s="43" t="s">
        <v>133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120">
        <f t="shared" si="2"/>
        <v>0</v>
      </c>
      <c r="E93" s="42" t="s">
        <v>133</v>
      </c>
      <c r="F93" s="43" t="s">
        <v>133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120">
        <f t="shared" si="2"/>
        <v>0</v>
      </c>
      <c r="E94" s="42" t="s">
        <v>133</v>
      </c>
      <c r="F94" s="43" t="s">
        <v>133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120">
        <f t="shared" si="2"/>
        <v>0</v>
      </c>
      <c r="E95" s="42" t="s">
        <v>133</v>
      </c>
      <c r="F95" s="43" t="s">
        <v>133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120">
        <f t="shared" si="2"/>
        <v>0</v>
      </c>
      <c r="E96" s="42" t="s">
        <v>133</v>
      </c>
      <c r="F96" s="43" t="s">
        <v>133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120">
        <f t="shared" si="2"/>
        <v>0</v>
      </c>
      <c r="E97" s="42" t="s">
        <v>133</v>
      </c>
      <c r="F97" s="43" t="s">
        <v>133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120">
        <f t="shared" si="2"/>
        <v>0</v>
      </c>
      <c r="E98" s="42" t="s">
        <v>133</v>
      </c>
      <c r="F98" s="43" t="s">
        <v>133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120">
        <f t="shared" si="2"/>
        <v>0</v>
      </c>
      <c r="E99" s="42" t="s">
        <v>133</v>
      </c>
      <c r="F99" s="43" t="s">
        <v>133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120">
        <f t="shared" si="2"/>
        <v>0</v>
      </c>
      <c r="E100" s="42" t="s">
        <v>133</v>
      </c>
      <c r="F100" s="43" t="s">
        <v>133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120">
        <f t="shared" si="2"/>
        <v>0</v>
      </c>
      <c r="E101" s="42" t="s">
        <v>133</v>
      </c>
      <c r="F101" s="43" t="s">
        <v>133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120">
        <f t="shared" si="2"/>
        <v>0</v>
      </c>
      <c r="E102" s="42" t="s">
        <v>133</v>
      </c>
      <c r="F102" s="43" t="s">
        <v>133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120">
        <f t="shared" si="2"/>
        <v>0</v>
      </c>
      <c r="E103" s="42" t="s">
        <v>133</v>
      </c>
      <c r="F103" s="43" t="s">
        <v>133</v>
      </c>
      <c r="G103" s="22"/>
      <c r="H103" s="44"/>
      <c r="I103" s="39">
        <f t="shared" si="3"/>
        <v>0</v>
      </c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03 G23:G24 C25:I103 D17:F24 H17:I24 A17:B102 C23:C24">
    <cfRule type="notContainsBlanks" dxfId="47" priority="11">
      <formula>LEN(TRIM(A17))&gt;0</formula>
    </cfRule>
  </conditionalFormatting>
  <conditionalFormatting sqref="G17:G22">
    <cfRule type="notContainsBlanks" dxfId="46" priority="7">
      <formula>LEN(TRIM(G17))&gt;0</formula>
    </cfRule>
  </conditionalFormatting>
  <conditionalFormatting sqref="A103">
    <cfRule type="notContainsBlanks" dxfId="45" priority="5">
      <formula>LEN(TRIM(A103))&gt;0</formula>
    </cfRule>
  </conditionalFormatting>
  <conditionalFormatting sqref="C17:C22">
    <cfRule type="notContainsBlanks" dxfId="44" priority="3">
      <formula>LEN(TRIM(C17))&gt;0</formula>
    </cfRule>
  </conditionalFormatting>
  <conditionalFormatting sqref="C17:C1048576">
    <cfRule type="duplicateValues" dxfId="43" priority="2"/>
  </conditionalFormatting>
  <conditionalFormatting sqref="C1:C1048576">
    <cfRule type="duplicateValues" dxfId="42" priority="1"/>
  </conditionalFormatting>
  <hyperlinks>
    <hyperlink ref="A7" r:id="rId1" xr:uid="{1348C6C4-4C77-45F8-8D08-FE27563AC50F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rowBreaks count="1" manualBreakCount="1">
    <brk id="25" max="16383" man="1"/>
  </rowBreak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C4E2-4398-42F3-A450-19A8D22C3B12}">
  <dimension ref="A1:L104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68" t="s">
        <v>37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38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39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65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05"/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3" t="s">
        <v>85</v>
      </c>
      <c r="B10" s="130"/>
      <c r="C10" s="147"/>
      <c r="D10" s="133"/>
      <c r="E10" s="134"/>
      <c r="F10" s="134"/>
      <c r="G10" s="135"/>
      <c r="H10" s="116"/>
      <c r="I10" s="117"/>
    </row>
    <row r="11" spans="1:12">
      <c r="A11" s="74" t="s">
        <v>81</v>
      </c>
      <c r="B11" s="131"/>
      <c r="C11" s="148"/>
      <c r="D11" s="136"/>
      <c r="E11" s="56"/>
      <c r="F11" s="56"/>
      <c r="G11" s="137"/>
      <c r="H11" s="112" t="s">
        <v>3</v>
      </c>
      <c r="I11" s="113" t="s">
        <v>3</v>
      </c>
    </row>
    <row r="12" spans="1:12">
      <c r="A12" s="74" t="s">
        <v>108</v>
      </c>
      <c r="B12" s="131"/>
      <c r="C12" s="148"/>
      <c r="D12" s="136"/>
      <c r="E12" s="56"/>
      <c r="F12" s="56"/>
      <c r="G12" s="137"/>
      <c r="H12" s="114" t="s">
        <v>5</v>
      </c>
      <c r="I12" s="115" t="s">
        <v>4</v>
      </c>
    </row>
    <row r="13" spans="1:12">
      <c r="A13" s="74" t="s">
        <v>82</v>
      </c>
      <c r="B13" s="131"/>
      <c r="C13" s="148"/>
      <c r="D13" s="136"/>
      <c r="E13" s="56"/>
      <c r="F13" s="56"/>
      <c r="G13" s="137"/>
      <c r="H13" s="114"/>
      <c r="I13" s="118"/>
    </row>
    <row r="14" spans="1:12">
      <c r="A14" s="74" t="s">
        <v>91</v>
      </c>
      <c r="B14" s="131"/>
      <c r="C14" s="148"/>
      <c r="D14" s="136"/>
      <c r="E14" s="56"/>
      <c r="F14" s="56"/>
      <c r="G14" s="137"/>
      <c r="H14" s="76">
        <f>SUM(H16:H100)</f>
        <v>0</v>
      </c>
      <c r="I14" s="110">
        <f>SUM(I16:I100)</f>
        <v>0</v>
      </c>
    </row>
    <row r="15" spans="1:12" ht="15.75" thickBot="1">
      <c r="A15" s="75"/>
      <c r="B15" s="132"/>
      <c r="C15" s="149"/>
      <c r="D15" s="138"/>
      <c r="E15" s="139"/>
      <c r="F15" s="139"/>
      <c r="G15" s="140"/>
      <c r="H15" s="107"/>
      <c r="I15" s="111"/>
    </row>
    <row r="16" spans="1:12" s="54" customFormat="1" ht="24.75" customHeight="1" thickTop="1" thickBot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24" customHeight="1" thickTop="1">
      <c r="A17" s="415" t="s">
        <v>527</v>
      </c>
      <c r="B17" s="416" t="s">
        <v>528</v>
      </c>
      <c r="C17" s="416" t="s">
        <v>529</v>
      </c>
      <c r="D17" s="269">
        <v>7</v>
      </c>
      <c r="E17" s="278">
        <v>2</v>
      </c>
      <c r="F17" s="418">
        <f>E17*D17</f>
        <v>14</v>
      </c>
      <c r="G17" s="419">
        <v>15.99</v>
      </c>
      <c r="H17" s="79"/>
      <c r="I17" s="420">
        <f>H17*D17</f>
        <v>0</v>
      </c>
    </row>
    <row r="18" spans="1:9" s="421" customFormat="1" ht="24" customHeight="1">
      <c r="A18" s="415" t="s">
        <v>530</v>
      </c>
      <c r="B18" s="416" t="s">
        <v>531</v>
      </c>
      <c r="C18" s="416" t="s">
        <v>532</v>
      </c>
      <c r="D18" s="261">
        <v>4.75</v>
      </c>
      <c r="E18" s="275">
        <v>4</v>
      </c>
      <c r="F18" s="418">
        <f t="shared" ref="F18:F51" si="0">E18*D18</f>
        <v>19</v>
      </c>
      <c r="G18" s="419">
        <v>9.99</v>
      </c>
      <c r="H18" s="79"/>
      <c r="I18" s="420">
        <f t="shared" ref="I18:I81" si="1">H18*D18</f>
        <v>0</v>
      </c>
    </row>
    <row r="19" spans="1:9" s="421" customFormat="1" ht="24" customHeight="1">
      <c r="A19" s="415" t="s">
        <v>533</v>
      </c>
      <c r="B19" s="416" t="s">
        <v>534</v>
      </c>
      <c r="C19" s="416" t="s">
        <v>535</v>
      </c>
      <c r="D19" s="262">
        <v>9.25</v>
      </c>
      <c r="E19" s="263">
        <v>2</v>
      </c>
      <c r="F19" s="418">
        <f t="shared" si="0"/>
        <v>18.5</v>
      </c>
      <c r="G19" s="419">
        <v>19.989999999999998</v>
      </c>
      <c r="H19" s="79"/>
      <c r="I19" s="420">
        <f t="shared" si="1"/>
        <v>0</v>
      </c>
    </row>
    <row r="20" spans="1:9" s="421" customFormat="1" ht="24" customHeight="1" thickBot="1">
      <c r="A20" s="415" t="s">
        <v>536</v>
      </c>
      <c r="B20" s="416" t="s">
        <v>537</v>
      </c>
      <c r="C20" s="416" t="s">
        <v>538</v>
      </c>
      <c r="D20" s="274">
        <v>18</v>
      </c>
      <c r="E20" s="277">
        <v>2</v>
      </c>
      <c r="F20" s="418">
        <f t="shared" si="0"/>
        <v>36</v>
      </c>
      <c r="G20" s="419">
        <v>39.99</v>
      </c>
      <c r="H20" s="79"/>
      <c r="I20" s="420">
        <f t="shared" si="1"/>
        <v>0</v>
      </c>
    </row>
    <row r="21" spans="1:9" s="421" customFormat="1" ht="24" customHeight="1" thickTop="1">
      <c r="A21" s="415" t="s">
        <v>539</v>
      </c>
      <c r="B21" s="416" t="s">
        <v>540</v>
      </c>
      <c r="C21" s="416" t="s">
        <v>541</v>
      </c>
      <c r="D21" s="270">
        <v>1.75</v>
      </c>
      <c r="E21" s="273">
        <v>5</v>
      </c>
      <c r="F21" s="418">
        <f t="shared" si="0"/>
        <v>8.75</v>
      </c>
      <c r="G21" s="419">
        <v>3.99</v>
      </c>
      <c r="H21" s="79"/>
      <c r="I21" s="420">
        <f t="shared" si="1"/>
        <v>0</v>
      </c>
    </row>
    <row r="22" spans="1:9" s="421" customFormat="1" ht="24" customHeight="1">
      <c r="A22" s="415" t="s">
        <v>542</v>
      </c>
      <c r="B22" s="416" t="s">
        <v>543</v>
      </c>
      <c r="C22" s="416" t="s">
        <v>544</v>
      </c>
      <c r="D22" s="276">
        <v>4</v>
      </c>
      <c r="E22" s="266">
        <v>4</v>
      </c>
      <c r="F22" s="418">
        <f t="shared" si="0"/>
        <v>16</v>
      </c>
      <c r="G22" s="419">
        <v>8.99</v>
      </c>
      <c r="H22" s="79"/>
      <c r="I22" s="420">
        <f t="shared" si="1"/>
        <v>0</v>
      </c>
    </row>
    <row r="23" spans="1:9" s="410" customFormat="1" ht="24" customHeight="1">
      <c r="A23" s="415" t="s">
        <v>545</v>
      </c>
      <c r="B23" s="416" t="s">
        <v>546</v>
      </c>
      <c r="C23" s="416" t="s">
        <v>547</v>
      </c>
      <c r="D23" s="267">
        <v>8.75</v>
      </c>
      <c r="E23" s="272">
        <v>2</v>
      </c>
      <c r="F23" s="418">
        <f t="shared" si="0"/>
        <v>17.5</v>
      </c>
      <c r="G23" s="419">
        <v>18.989999999999998</v>
      </c>
      <c r="H23" s="79"/>
      <c r="I23" s="420">
        <f t="shared" si="1"/>
        <v>0</v>
      </c>
    </row>
    <row r="24" spans="1:9" s="410" customFormat="1" ht="24" customHeight="1" thickBot="1">
      <c r="A24" s="415" t="s">
        <v>548</v>
      </c>
      <c r="B24" s="416" t="s">
        <v>549</v>
      </c>
      <c r="C24" s="416" t="s">
        <v>550</v>
      </c>
      <c r="D24" s="271">
        <v>6.5</v>
      </c>
      <c r="E24" s="268">
        <v>5</v>
      </c>
      <c r="F24" s="418">
        <f t="shared" si="0"/>
        <v>32.5</v>
      </c>
      <c r="G24" s="419">
        <v>14.99</v>
      </c>
      <c r="H24" s="79"/>
      <c r="I24" s="420">
        <f t="shared" si="1"/>
        <v>0</v>
      </c>
    </row>
    <row r="25" spans="1:9" s="410" customFormat="1" ht="13.5" hidden="1" thickTop="1">
      <c r="A25" s="422"/>
      <c r="B25" s="423"/>
      <c r="C25" s="79"/>
      <c r="D25" s="21"/>
      <c r="E25" s="424"/>
      <c r="F25" s="418">
        <f t="shared" si="0"/>
        <v>0</v>
      </c>
      <c r="G25" s="425"/>
      <c r="H25" s="79"/>
      <c r="I25" s="420">
        <f t="shared" si="1"/>
        <v>0</v>
      </c>
    </row>
    <row r="26" spans="1:9" s="410" customFormat="1" ht="12.75" hidden="1">
      <c r="A26" s="422"/>
      <c r="B26" s="423"/>
      <c r="C26" s="79"/>
      <c r="D26" s="21"/>
      <c r="E26" s="424"/>
      <c r="F26" s="418">
        <f t="shared" si="0"/>
        <v>0</v>
      </c>
      <c r="G26" s="425"/>
      <c r="H26" s="79"/>
      <c r="I26" s="420">
        <f t="shared" si="1"/>
        <v>0</v>
      </c>
    </row>
    <row r="27" spans="1:9" s="410" customFormat="1" ht="12.75" hidden="1">
      <c r="A27" s="422"/>
      <c r="B27" s="80"/>
      <c r="C27" s="79"/>
      <c r="D27" s="21"/>
      <c r="E27" s="426"/>
      <c r="F27" s="418">
        <f t="shared" si="0"/>
        <v>0</v>
      </c>
      <c r="G27" s="425"/>
      <c r="H27" s="426"/>
      <c r="I27" s="420">
        <f t="shared" si="1"/>
        <v>0</v>
      </c>
    </row>
    <row r="28" spans="1:9" s="410" customFormat="1" ht="12.75" hidden="1">
      <c r="A28" s="422"/>
      <c r="B28" s="80"/>
      <c r="C28" s="79"/>
      <c r="D28" s="21"/>
      <c r="E28" s="426"/>
      <c r="F28" s="418">
        <f t="shared" si="0"/>
        <v>0</v>
      </c>
      <c r="G28" s="425"/>
      <c r="H28" s="426"/>
      <c r="I28" s="420">
        <f t="shared" si="1"/>
        <v>0</v>
      </c>
    </row>
    <row r="29" spans="1:9" s="12" customFormat="1" ht="12.75" hidden="1">
      <c r="A29" s="41"/>
      <c r="B29" s="27"/>
      <c r="C29" s="26"/>
      <c r="D29" s="21"/>
      <c r="E29" s="44"/>
      <c r="F29" s="43">
        <f t="shared" si="0"/>
        <v>0</v>
      </c>
      <c r="G29" s="22"/>
      <c r="H29" s="44"/>
      <c r="I29" s="39">
        <f t="shared" si="1"/>
        <v>0</v>
      </c>
    </row>
    <row r="30" spans="1:9" s="12" customFormat="1" ht="12.75" hidden="1">
      <c r="A30" s="41"/>
      <c r="B30" s="27"/>
      <c r="C30" s="26"/>
      <c r="D30" s="21"/>
      <c r="E30" s="44"/>
      <c r="F30" s="43">
        <f t="shared" si="0"/>
        <v>0</v>
      </c>
      <c r="G30" s="22"/>
      <c r="H30" s="44"/>
      <c r="I30" s="39">
        <f t="shared" si="1"/>
        <v>0</v>
      </c>
    </row>
    <row r="31" spans="1:9" s="12" customFormat="1" ht="12.75" hidden="1">
      <c r="A31" s="41"/>
      <c r="B31" s="27"/>
      <c r="C31" s="26"/>
      <c r="D31" s="21"/>
      <c r="E31" s="44"/>
      <c r="F31" s="43">
        <f t="shared" si="0"/>
        <v>0</v>
      </c>
      <c r="G31" s="22"/>
      <c r="H31" s="44"/>
      <c r="I31" s="39">
        <f t="shared" si="1"/>
        <v>0</v>
      </c>
    </row>
    <row r="32" spans="1:9" s="12" customFormat="1" ht="12.75" hidden="1">
      <c r="A32" s="41"/>
      <c r="B32" s="27"/>
      <c r="C32" s="26"/>
      <c r="D32" s="21"/>
      <c r="E32" s="44"/>
      <c r="F32" s="43">
        <f t="shared" si="0"/>
        <v>0</v>
      </c>
      <c r="G32" s="22"/>
      <c r="H32" s="44"/>
      <c r="I32" s="39">
        <f t="shared" si="1"/>
        <v>0</v>
      </c>
    </row>
    <row r="33" spans="1:9" s="12" customFormat="1" ht="12.75" hidden="1">
      <c r="A33" s="41"/>
      <c r="B33" s="27"/>
      <c r="C33" s="26"/>
      <c r="D33" s="21"/>
      <c r="E33" s="44"/>
      <c r="F33" s="43">
        <f t="shared" si="0"/>
        <v>0</v>
      </c>
      <c r="G33" s="22"/>
      <c r="H33" s="44"/>
      <c r="I33" s="39">
        <f t="shared" si="1"/>
        <v>0</v>
      </c>
    </row>
    <row r="34" spans="1:9" s="12" customFormat="1" ht="12.75" hidden="1">
      <c r="A34" s="41"/>
      <c r="B34" s="27"/>
      <c r="C34" s="26"/>
      <c r="D34" s="21"/>
      <c r="E34" s="44"/>
      <c r="F34" s="43">
        <f t="shared" si="0"/>
        <v>0</v>
      </c>
      <c r="G34" s="22"/>
      <c r="H34" s="44"/>
      <c r="I34" s="39">
        <f t="shared" si="1"/>
        <v>0</v>
      </c>
    </row>
    <row r="35" spans="1:9" s="12" customFormat="1" ht="12.75" hidden="1">
      <c r="A35" s="41"/>
      <c r="B35" s="27"/>
      <c r="C35" s="26"/>
      <c r="D35" s="21"/>
      <c r="E35" s="44"/>
      <c r="F35" s="43">
        <f t="shared" si="0"/>
        <v>0</v>
      </c>
      <c r="G35" s="22"/>
      <c r="H35" s="44"/>
      <c r="I35" s="39">
        <f t="shared" si="1"/>
        <v>0</v>
      </c>
    </row>
    <row r="36" spans="1:9" s="12" customFormat="1" ht="12.75" hidden="1">
      <c r="A36" s="41"/>
      <c r="B36" s="27"/>
      <c r="C36" s="26"/>
      <c r="D36" s="21"/>
      <c r="E36" s="44"/>
      <c r="F36" s="43">
        <f t="shared" si="0"/>
        <v>0</v>
      </c>
      <c r="G36" s="22"/>
      <c r="H36" s="44"/>
      <c r="I36" s="39">
        <f t="shared" si="1"/>
        <v>0</v>
      </c>
    </row>
    <row r="37" spans="1:9" s="12" customFormat="1" ht="12.75" hidden="1">
      <c r="A37" s="41"/>
      <c r="B37" s="27"/>
      <c r="C37" s="26"/>
      <c r="D37" s="21"/>
      <c r="E37" s="44"/>
      <c r="F37" s="43">
        <f t="shared" si="0"/>
        <v>0</v>
      </c>
      <c r="G37" s="22"/>
      <c r="H37" s="44"/>
      <c r="I37" s="39">
        <f t="shared" si="1"/>
        <v>0</v>
      </c>
    </row>
    <row r="38" spans="1:9" s="12" customFormat="1" ht="12.75" hidden="1">
      <c r="A38" s="41"/>
      <c r="B38" s="27"/>
      <c r="C38" s="26"/>
      <c r="D38" s="21"/>
      <c r="E38" s="44"/>
      <c r="F38" s="43">
        <f t="shared" si="0"/>
        <v>0</v>
      </c>
      <c r="G38" s="22"/>
      <c r="H38" s="44"/>
      <c r="I38" s="39">
        <f t="shared" si="1"/>
        <v>0</v>
      </c>
    </row>
    <row r="39" spans="1:9" s="12" customFormat="1" ht="12.75" hidden="1">
      <c r="A39" s="41"/>
      <c r="B39" s="27"/>
      <c r="C39" s="26"/>
      <c r="D39" s="21"/>
      <c r="E39" s="44"/>
      <c r="F39" s="43">
        <f t="shared" si="0"/>
        <v>0</v>
      </c>
      <c r="G39" s="22"/>
      <c r="H39" s="44"/>
      <c r="I39" s="39">
        <f t="shared" si="1"/>
        <v>0</v>
      </c>
    </row>
    <row r="40" spans="1:9" s="12" customFormat="1" ht="12.75" hidden="1">
      <c r="A40" s="41"/>
      <c r="B40" s="27"/>
      <c r="C40" s="26"/>
      <c r="D40" s="21"/>
      <c r="E40" s="44"/>
      <c r="F40" s="43">
        <f t="shared" si="0"/>
        <v>0</v>
      </c>
      <c r="G40" s="22"/>
      <c r="H40" s="44"/>
      <c r="I40" s="39">
        <f t="shared" si="1"/>
        <v>0</v>
      </c>
    </row>
    <row r="41" spans="1:9" s="12" customFormat="1" ht="12.75" hidden="1">
      <c r="A41" s="41"/>
      <c r="B41" s="27"/>
      <c r="C41" s="26"/>
      <c r="D41" s="21"/>
      <c r="E41" s="44"/>
      <c r="F41" s="43">
        <f t="shared" si="0"/>
        <v>0</v>
      </c>
      <c r="G41" s="22"/>
      <c r="H41" s="44"/>
      <c r="I41" s="39">
        <f t="shared" si="1"/>
        <v>0</v>
      </c>
    </row>
    <row r="42" spans="1:9" s="12" customFormat="1" ht="12.75" hidden="1">
      <c r="A42" s="41"/>
      <c r="B42" s="27"/>
      <c r="C42" s="26"/>
      <c r="D42" s="21"/>
      <c r="E42" s="44"/>
      <c r="F42" s="43">
        <f t="shared" si="0"/>
        <v>0</v>
      </c>
      <c r="G42" s="22"/>
      <c r="H42" s="44"/>
      <c r="I42" s="39">
        <f t="shared" si="1"/>
        <v>0</v>
      </c>
    </row>
    <row r="43" spans="1:9" s="12" customFormat="1" ht="12.75" hidden="1">
      <c r="A43" s="41"/>
      <c r="B43" s="27"/>
      <c r="C43" s="26"/>
      <c r="D43" s="21"/>
      <c r="E43" s="44"/>
      <c r="F43" s="43">
        <f t="shared" si="0"/>
        <v>0</v>
      </c>
      <c r="G43" s="22"/>
      <c r="H43" s="44"/>
      <c r="I43" s="39">
        <f t="shared" si="1"/>
        <v>0</v>
      </c>
    </row>
    <row r="44" spans="1:9" s="12" customFormat="1" ht="12.75" hidden="1">
      <c r="A44" s="41"/>
      <c r="B44" s="27"/>
      <c r="C44" s="26"/>
      <c r="D44" s="21"/>
      <c r="E44" s="44"/>
      <c r="F44" s="43">
        <f t="shared" si="0"/>
        <v>0</v>
      </c>
      <c r="G44" s="22"/>
      <c r="H44" s="44"/>
      <c r="I44" s="39">
        <f t="shared" si="1"/>
        <v>0</v>
      </c>
    </row>
    <row r="45" spans="1:9" s="12" customFormat="1" ht="12.75" hidden="1">
      <c r="A45" s="41"/>
      <c r="B45" s="27"/>
      <c r="C45" s="26"/>
      <c r="D45" s="21"/>
      <c r="E45" s="44"/>
      <c r="F45" s="43">
        <f t="shared" si="0"/>
        <v>0</v>
      </c>
      <c r="G45" s="22"/>
      <c r="H45" s="44"/>
      <c r="I45" s="39">
        <f t="shared" si="1"/>
        <v>0</v>
      </c>
    </row>
    <row r="46" spans="1:9" s="12" customFormat="1" ht="12.75" hidden="1">
      <c r="A46" s="41"/>
      <c r="B46" s="27"/>
      <c r="C46" s="26"/>
      <c r="D46" s="21"/>
      <c r="E46" s="44"/>
      <c r="F46" s="43">
        <f t="shared" si="0"/>
        <v>0</v>
      </c>
      <c r="G46" s="22"/>
      <c r="H46" s="44"/>
      <c r="I46" s="39">
        <f t="shared" si="1"/>
        <v>0</v>
      </c>
    </row>
    <row r="47" spans="1:9" s="12" customFormat="1" ht="12.75" hidden="1">
      <c r="A47" s="41"/>
      <c r="B47" s="27"/>
      <c r="C47" s="26"/>
      <c r="D47" s="21"/>
      <c r="E47" s="44"/>
      <c r="F47" s="43">
        <f t="shared" si="0"/>
        <v>0</v>
      </c>
      <c r="G47" s="22"/>
      <c r="H47" s="44"/>
      <c r="I47" s="39">
        <f t="shared" si="1"/>
        <v>0</v>
      </c>
    </row>
    <row r="48" spans="1:9" s="12" customFormat="1" ht="12.75" hidden="1">
      <c r="A48" s="41"/>
      <c r="B48" s="27"/>
      <c r="C48" s="26"/>
      <c r="D48" s="21"/>
      <c r="E48" s="44"/>
      <c r="F48" s="43">
        <f t="shared" si="0"/>
        <v>0</v>
      </c>
      <c r="G48" s="22"/>
      <c r="H48" s="44"/>
      <c r="I48" s="39">
        <f t="shared" si="1"/>
        <v>0</v>
      </c>
    </row>
    <row r="49" spans="1:9" s="12" customFormat="1" ht="12.75" hidden="1">
      <c r="A49" s="41"/>
      <c r="B49" s="27"/>
      <c r="C49" s="26"/>
      <c r="D49" s="21"/>
      <c r="E49" s="44"/>
      <c r="F49" s="43">
        <f t="shared" si="0"/>
        <v>0</v>
      </c>
      <c r="G49" s="22"/>
      <c r="H49" s="44"/>
      <c r="I49" s="39">
        <f t="shared" si="1"/>
        <v>0</v>
      </c>
    </row>
    <row r="50" spans="1:9" s="12" customFormat="1" ht="12.75" hidden="1">
      <c r="A50" s="41"/>
      <c r="B50" s="27"/>
      <c r="C50" s="26"/>
      <c r="D50" s="21"/>
      <c r="E50" s="44"/>
      <c r="F50" s="43">
        <f t="shared" si="0"/>
        <v>0</v>
      </c>
      <c r="G50" s="22"/>
      <c r="H50" s="44"/>
      <c r="I50" s="39">
        <f t="shared" si="1"/>
        <v>0</v>
      </c>
    </row>
    <row r="51" spans="1:9" s="12" customFormat="1" ht="12.75" hidden="1">
      <c r="A51" s="41"/>
      <c r="B51" s="27"/>
      <c r="C51" s="26"/>
      <c r="D51" s="21"/>
      <c r="E51" s="44"/>
      <c r="F51" s="43">
        <f t="shared" si="0"/>
        <v>0</v>
      </c>
      <c r="G51" s="22"/>
      <c r="H51" s="44"/>
      <c r="I51" s="39">
        <f t="shared" si="1"/>
        <v>0</v>
      </c>
    </row>
    <row r="52" spans="1:9" s="12" customFormat="1" ht="12.75" hidden="1">
      <c r="A52" s="41"/>
      <c r="B52" s="27"/>
      <c r="C52" s="26"/>
      <c r="D52" s="21"/>
      <c r="E52" s="44"/>
      <c r="F52" s="43">
        <f t="shared" ref="F52:F103" si="2">E52*D52</f>
        <v>0</v>
      </c>
      <c r="G52" s="22"/>
      <c r="H52" s="44"/>
      <c r="I52" s="39">
        <f t="shared" si="1"/>
        <v>0</v>
      </c>
    </row>
    <row r="53" spans="1:9" s="12" customFormat="1" ht="12.75" hidden="1">
      <c r="A53" s="41"/>
      <c r="B53" s="27"/>
      <c r="C53" s="26"/>
      <c r="D53" s="21"/>
      <c r="E53" s="44"/>
      <c r="F53" s="43">
        <f t="shared" si="2"/>
        <v>0</v>
      </c>
      <c r="G53" s="22"/>
      <c r="H53" s="44"/>
      <c r="I53" s="39">
        <f t="shared" si="1"/>
        <v>0</v>
      </c>
    </row>
    <row r="54" spans="1:9" s="12" customFormat="1" ht="12.75" hidden="1">
      <c r="A54" s="41"/>
      <c r="B54" s="27"/>
      <c r="C54" s="26"/>
      <c r="D54" s="21"/>
      <c r="E54" s="44"/>
      <c r="F54" s="43">
        <f t="shared" si="2"/>
        <v>0</v>
      </c>
      <c r="G54" s="22"/>
      <c r="H54" s="44"/>
      <c r="I54" s="39">
        <f t="shared" si="1"/>
        <v>0</v>
      </c>
    </row>
    <row r="55" spans="1:9" s="12" customFormat="1" ht="12.75" hidden="1">
      <c r="A55" s="41"/>
      <c r="B55" s="27"/>
      <c r="C55" s="26"/>
      <c r="D55" s="21"/>
      <c r="E55" s="44"/>
      <c r="F55" s="43">
        <f t="shared" si="2"/>
        <v>0</v>
      </c>
      <c r="G55" s="22"/>
      <c r="H55" s="44"/>
      <c r="I55" s="39">
        <f t="shared" si="1"/>
        <v>0</v>
      </c>
    </row>
    <row r="56" spans="1:9" s="12" customFormat="1" ht="12.75" hidden="1">
      <c r="A56" s="41"/>
      <c r="B56" s="27"/>
      <c r="C56" s="26"/>
      <c r="D56" s="21"/>
      <c r="E56" s="44"/>
      <c r="F56" s="43">
        <f t="shared" si="2"/>
        <v>0</v>
      </c>
      <c r="G56" s="22"/>
      <c r="H56" s="44"/>
      <c r="I56" s="39">
        <f t="shared" si="1"/>
        <v>0</v>
      </c>
    </row>
    <row r="57" spans="1:9" s="12" customFormat="1" ht="12.75" hidden="1">
      <c r="A57" s="41"/>
      <c r="B57" s="27"/>
      <c r="C57" s="26"/>
      <c r="D57" s="21"/>
      <c r="E57" s="44"/>
      <c r="F57" s="43">
        <f t="shared" si="2"/>
        <v>0</v>
      </c>
      <c r="G57" s="22"/>
      <c r="H57" s="44"/>
      <c r="I57" s="39">
        <f t="shared" si="1"/>
        <v>0</v>
      </c>
    </row>
    <row r="58" spans="1:9" s="12" customFormat="1" ht="12.75" hidden="1">
      <c r="A58" s="41"/>
      <c r="B58" s="27"/>
      <c r="C58" s="26"/>
      <c r="D58" s="21"/>
      <c r="E58" s="44"/>
      <c r="F58" s="43">
        <f t="shared" si="2"/>
        <v>0</v>
      </c>
      <c r="G58" s="22"/>
      <c r="H58" s="44"/>
      <c r="I58" s="39">
        <f t="shared" si="1"/>
        <v>0</v>
      </c>
    </row>
    <row r="59" spans="1:9" s="12" customFormat="1" ht="12.75" hidden="1">
      <c r="A59" s="41"/>
      <c r="B59" s="27"/>
      <c r="C59" s="26"/>
      <c r="D59" s="21"/>
      <c r="E59" s="44"/>
      <c r="F59" s="43">
        <f t="shared" si="2"/>
        <v>0</v>
      </c>
      <c r="G59" s="22"/>
      <c r="H59" s="44"/>
      <c r="I59" s="39">
        <f t="shared" si="1"/>
        <v>0</v>
      </c>
    </row>
    <row r="60" spans="1:9" s="12" customFormat="1" ht="12.75" hidden="1">
      <c r="A60" s="41"/>
      <c r="B60" s="27"/>
      <c r="C60" s="26"/>
      <c r="D60" s="21"/>
      <c r="E60" s="44"/>
      <c r="F60" s="43">
        <f t="shared" si="2"/>
        <v>0</v>
      </c>
      <c r="G60" s="22"/>
      <c r="H60" s="44"/>
      <c r="I60" s="39">
        <f t="shared" si="1"/>
        <v>0</v>
      </c>
    </row>
    <row r="61" spans="1:9" s="12" customFormat="1" ht="12.75" hidden="1">
      <c r="A61" s="41"/>
      <c r="B61" s="27"/>
      <c r="C61" s="26"/>
      <c r="D61" s="21"/>
      <c r="E61" s="44"/>
      <c r="F61" s="43">
        <f t="shared" si="2"/>
        <v>0</v>
      </c>
      <c r="G61" s="22"/>
      <c r="H61" s="44"/>
      <c r="I61" s="39">
        <f t="shared" si="1"/>
        <v>0</v>
      </c>
    </row>
    <row r="62" spans="1:9" s="12" customFormat="1" ht="12.75" hidden="1">
      <c r="A62" s="41"/>
      <c r="B62" s="27"/>
      <c r="C62" s="26"/>
      <c r="D62" s="21"/>
      <c r="E62" s="44"/>
      <c r="F62" s="43">
        <f t="shared" si="2"/>
        <v>0</v>
      </c>
      <c r="G62" s="22"/>
      <c r="H62" s="44"/>
      <c r="I62" s="39">
        <f t="shared" si="1"/>
        <v>0</v>
      </c>
    </row>
    <row r="63" spans="1:9" s="12" customFormat="1" ht="12.75" hidden="1">
      <c r="A63" s="41"/>
      <c r="B63" s="27"/>
      <c r="C63" s="26"/>
      <c r="D63" s="21"/>
      <c r="E63" s="44"/>
      <c r="F63" s="43">
        <f t="shared" si="2"/>
        <v>0</v>
      </c>
      <c r="G63" s="22"/>
      <c r="H63" s="44"/>
      <c r="I63" s="39">
        <f t="shared" si="1"/>
        <v>0</v>
      </c>
    </row>
    <row r="64" spans="1:9" s="12" customFormat="1" ht="12.75" hidden="1">
      <c r="A64" s="41"/>
      <c r="B64" s="27"/>
      <c r="C64" s="26"/>
      <c r="D64" s="21"/>
      <c r="E64" s="44"/>
      <c r="F64" s="43">
        <f t="shared" si="2"/>
        <v>0</v>
      </c>
      <c r="G64" s="22"/>
      <c r="H64" s="44"/>
      <c r="I64" s="39">
        <f t="shared" si="1"/>
        <v>0</v>
      </c>
    </row>
    <row r="65" spans="1:9" s="12" customFormat="1" ht="12.75" hidden="1">
      <c r="A65" s="41"/>
      <c r="B65" s="27"/>
      <c r="C65" s="26"/>
      <c r="D65" s="21"/>
      <c r="E65" s="44"/>
      <c r="F65" s="43">
        <f t="shared" si="2"/>
        <v>0</v>
      </c>
      <c r="G65" s="22"/>
      <c r="H65" s="44"/>
      <c r="I65" s="39">
        <f t="shared" si="1"/>
        <v>0</v>
      </c>
    </row>
    <row r="66" spans="1:9" s="40" customFormat="1" ht="12.75" hidden="1">
      <c r="A66" s="41"/>
      <c r="B66" s="27"/>
      <c r="C66" s="26"/>
      <c r="D66" s="21"/>
      <c r="E66" s="44"/>
      <c r="F66" s="43">
        <f t="shared" si="2"/>
        <v>0</v>
      </c>
      <c r="G66" s="22"/>
      <c r="H66" s="44"/>
      <c r="I66" s="39">
        <f t="shared" si="1"/>
        <v>0</v>
      </c>
    </row>
    <row r="67" spans="1:9" s="40" customFormat="1" ht="12.75" hidden="1">
      <c r="A67" s="41"/>
      <c r="B67" s="27"/>
      <c r="C67" s="26"/>
      <c r="D67" s="21"/>
      <c r="E67" s="44"/>
      <c r="F67" s="43">
        <f t="shared" si="2"/>
        <v>0</v>
      </c>
      <c r="G67" s="22"/>
      <c r="H67" s="44"/>
      <c r="I67" s="39">
        <f t="shared" si="1"/>
        <v>0</v>
      </c>
    </row>
    <row r="68" spans="1:9" s="40" customFormat="1" ht="12.75" hidden="1">
      <c r="A68" s="41"/>
      <c r="B68" s="27"/>
      <c r="C68" s="26"/>
      <c r="D68" s="21"/>
      <c r="E68" s="44"/>
      <c r="F68" s="43">
        <f t="shared" si="2"/>
        <v>0</v>
      </c>
      <c r="G68" s="22"/>
      <c r="H68" s="44"/>
      <c r="I68" s="39">
        <f t="shared" si="1"/>
        <v>0</v>
      </c>
    </row>
    <row r="69" spans="1:9" s="40" customFormat="1" ht="12.75" hidden="1">
      <c r="A69" s="41"/>
      <c r="B69" s="27"/>
      <c r="C69" s="26"/>
      <c r="D69" s="21"/>
      <c r="E69" s="44"/>
      <c r="F69" s="43">
        <f t="shared" si="2"/>
        <v>0</v>
      </c>
      <c r="G69" s="22"/>
      <c r="H69" s="44"/>
      <c r="I69" s="39">
        <f t="shared" si="1"/>
        <v>0</v>
      </c>
    </row>
    <row r="70" spans="1:9" s="40" customFormat="1" ht="12.75" hidden="1">
      <c r="A70" s="41"/>
      <c r="B70" s="27"/>
      <c r="C70" s="26"/>
      <c r="D70" s="21"/>
      <c r="E70" s="44"/>
      <c r="F70" s="43">
        <f t="shared" si="2"/>
        <v>0</v>
      </c>
      <c r="G70" s="22"/>
      <c r="H70" s="44"/>
      <c r="I70" s="39">
        <f t="shared" si="1"/>
        <v>0</v>
      </c>
    </row>
    <row r="71" spans="1:9" s="40" customFormat="1" ht="12.75" hidden="1">
      <c r="A71" s="41"/>
      <c r="B71" s="27"/>
      <c r="C71" s="26"/>
      <c r="D71" s="21"/>
      <c r="E71" s="44"/>
      <c r="F71" s="43">
        <f t="shared" si="2"/>
        <v>0</v>
      </c>
      <c r="G71" s="22"/>
      <c r="H71" s="44"/>
      <c r="I71" s="39">
        <f t="shared" si="1"/>
        <v>0</v>
      </c>
    </row>
    <row r="72" spans="1:9" s="40" customFormat="1" ht="12.75" hidden="1">
      <c r="A72" s="41"/>
      <c r="B72" s="27"/>
      <c r="C72" s="26"/>
      <c r="D72" s="21"/>
      <c r="E72" s="44"/>
      <c r="F72" s="43">
        <f t="shared" si="2"/>
        <v>0</v>
      </c>
      <c r="G72" s="22"/>
      <c r="H72" s="44"/>
      <c r="I72" s="39">
        <f t="shared" si="1"/>
        <v>0</v>
      </c>
    </row>
    <row r="73" spans="1:9" s="40" customFormat="1" ht="12.75" hidden="1">
      <c r="A73" s="41"/>
      <c r="B73" s="27"/>
      <c r="C73" s="26"/>
      <c r="D73" s="21"/>
      <c r="E73" s="44"/>
      <c r="F73" s="43">
        <f t="shared" si="2"/>
        <v>0</v>
      </c>
      <c r="G73" s="22"/>
      <c r="H73" s="44"/>
      <c r="I73" s="39">
        <f t="shared" si="1"/>
        <v>0</v>
      </c>
    </row>
    <row r="74" spans="1:9" s="40" customFormat="1" ht="12.75" hidden="1">
      <c r="A74" s="41"/>
      <c r="B74" s="27"/>
      <c r="C74" s="26"/>
      <c r="D74" s="21"/>
      <c r="E74" s="44"/>
      <c r="F74" s="43">
        <f t="shared" si="2"/>
        <v>0</v>
      </c>
      <c r="G74" s="22"/>
      <c r="H74" s="44"/>
      <c r="I74" s="39">
        <f t="shared" si="1"/>
        <v>0</v>
      </c>
    </row>
    <row r="75" spans="1:9" s="40" customFormat="1" ht="12.75" hidden="1">
      <c r="A75" s="41"/>
      <c r="B75" s="27"/>
      <c r="C75" s="26"/>
      <c r="D75" s="21"/>
      <c r="E75" s="44"/>
      <c r="F75" s="43">
        <f t="shared" si="2"/>
        <v>0</v>
      </c>
      <c r="G75" s="22"/>
      <c r="H75" s="44"/>
      <c r="I75" s="39">
        <f t="shared" si="1"/>
        <v>0</v>
      </c>
    </row>
    <row r="76" spans="1:9" s="40" customFormat="1" ht="12.75" hidden="1">
      <c r="A76" s="41"/>
      <c r="B76" s="27"/>
      <c r="C76" s="26"/>
      <c r="D76" s="21"/>
      <c r="E76" s="44"/>
      <c r="F76" s="43">
        <f t="shared" si="2"/>
        <v>0</v>
      </c>
      <c r="G76" s="22"/>
      <c r="H76" s="44"/>
      <c r="I76" s="39">
        <f t="shared" si="1"/>
        <v>0</v>
      </c>
    </row>
    <row r="77" spans="1:9" hidden="1">
      <c r="A77" s="41"/>
      <c r="B77" s="27"/>
      <c r="C77" s="26"/>
      <c r="D77" s="21"/>
      <c r="E77" s="44"/>
      <c r="F77" s="43">
        <f t="shared" si="2"/>
        <v>0</v>
      </c>
      <c r="G77" s="22"/>
      <c r="H77" s="44"/>
      <c r="I77" s="39">
        <f t="shared" si="1"/>
        <v>0</v>
      </c>
    </row>
    <row r="78" spans="1:9" hidden="1">
      <c r="A78" s="41"/>
      <c r="B78" s="27"/>
      <c r="C78" s="26"/>
      <c r="D78" s="21"/>
      <c r="E78" s="44"/>
      <c r="F78" s="43">
        <f t="shared" si="2"/>
        <v>0</v>
      </c>
      <c r="G78" s="22"/>
      <c r="H78" s="44"/>
      <c r="I78" s="39">
        <f t="shared" si="1"/>
        <v>0</v>
      </c>
    </row>
    <row r="79" spans="1:9" hidden="1">
      <c r="A79" s="41"/>
      <c r="B79" s="27"/>
      <c r="C79" s="26"/>
      <c r="D79" s="21"/>
      <c r="E79" s="44"/>
      <c r="F79" s="43">
        <f t="shared" si="2"/>
        <v>0</v>
      </c>
      <c r="G79" s="22"/>
      <c r="H79" s="44"/>
      <c r="I79" s="39">
        <f t="shared" si="1"/>
        <v>0</v>
      </c>
    </row>
    <row r="80" spans="1:9" hidden="1">
      <c r="A80" s="41"/>
      <c r="B80" s="27"/>
      <c r="C80" s="26"/>
      <c r="D80" s="21"/>
      <c r="E80" s="44"/>
      <c r="F80" s="43">
        <f t="shared" si="2"/>
        <v>0</v>
      </c>
      <c r="G80" s="22"/>
      <c r="H80" s="44"/>
      <c r="I80" s="39">
        <f t="shared" si="1"/>
        <v>0</v>
      </c>
    </row>
    <row r="81" spans="1:9" hidden="1">
      <c r="A81" s="41"/>
      <c r="B81" s="27"/>
      <c r="C81" s="26"/>
      <c r="D81" s="21"/>
      <c r="E81" s="44"/>
      <c r="F81" s="43">
        <f t="shared" si="2"/>
        <v>0</v>
      </c>
      <c r="G81" s="22"/>
      <c r="H81" s="44"/>
      <c r="I81" s="39">
        <f t="shared" si="1"/>
        <v>0</v>
      </c>
    </row>
    <row r="82" spans="1:9" hidden="1">
      <c r="A82" s="41"/>
      <c r="B82" s="27"/>
      <c r="C82" s="26"/>
      <c r="D82" s="21"/>
      <c r="E82" s="44"/>
      <c r="F82" s="43">
        <f t="shared" si="2"/>
        <v>0</v>
      </c>
      <c r="G82" s="22"/>
      <c r="H82" s="44"/>
      <c r="I82" s="39">
        <f t="shared" ref="I82:I103" si="3">H82*D82</f>
        <v>0</v>
      </c>
    </row>
    <row r="83" spans="1:9" hidden="1">
      <c r="A83" s="41"/>
      <c r="B83" s="27"/>
      <c r="C83" s="26"/>
      <c r="D83" s="21"/>
      <c r="E83" s="44"/>
      <c r="F83" s="43">
        <f t="shared" si="2"/>
        <v>0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21"/>
      <c r="E84" s="44"/>
      <c r="F84" s="43">
        <f t="shared" si="2"/>
        <v>0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21"/>
      <c r="E85" s="44"/>
      <c r="F85" s="43">
        <f t="shared" si="2"/>
        <v>0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21"/>
      <c r="E86" s="44"/>
      <c r="F86" s="43">
        <f t="shared" si="2"/>
        <v>0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21"/>
      <c r="E87" s="44"/>
      <c r="F87" s="43">
        <f t="shared" si="2"/>
        <v>0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21"/>
      <c r="E88" s="44"/>
      <c r="F88" s="43">
        <f t="shared" si="2"/>
        <v>0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21"/>
      <c r="E89" s="44"/>
      <c r="F89" s="43">
        <f t="shared" si="2"/>
        <v>0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21"/>
      <c r="E90" s="44"/>
      <c r="F90" s="43">
        <f t="shared" si="2"/>
        <v>0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21"/>
      <c r="E91" s="44"/>
      <c r="F91" s="43">
        <f t="shared" si="2"/>
        <v>0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21"/>
      <c r="E92" s="44"/>
      <c r="F92" s="43">
        <f t="shared" si="2"/>
        <v>0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21"/>
      <c r="E93" s="44"/>
      <c r="F93" s="43">
        <f t="shared" si="2"/>
        <v>0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21"/>
      <c r="E94" s="44"/>
      <c r="F94" s="43">
        <f t="shared" si="2"/>
        <v>0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21"/>
      <c r="E95" s="44"/>
      <c r="F95" s="43">
        <f t="shared" si="2"/>
        <v>0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21"/>
      <c r="E96" s="44"/>
      <c r="F96" s="43">
        <f t="shared" si="2"/>
        <v>0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21"/>
      <c r="E97" s="44"/>
      <c r="F97" s="43">
        <f t="shared" si="2"/>
        <v>0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21"/>
      <c r="E98" s="44"/>
      <c r="F98" s="43">
        <f t="shared" si="2"/>
        <v>0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21"/>
      <c r="E99" s="44"/>
      <c r="F99" s="43">
        <f t="shared" si="2"/>
        <v>0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21"/>
      <c r="E100" s="44"/>
      <c r="F100" s="43">
        <f t="shared" si="2"/>
        <v>0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21"/>
      <c r="E101" s="44"/>
      <c r="F101" s="43">
        <f t="shared" si="2"/>
        <v>0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21"/>
      <c r="E102" s="44"/>
      <c r="F102" s="43">
        <f t="shared" si="2"/>
        <v>0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21"/>
      <c r="E103" s="44"/>
      <c r="F103" s="43">
        <f t="shared" si="2"/>
        <v>0</v>
      </c>
      <c r="G103" s="22"/>
      <c r="H103" s="44"/>
      <c r="I103" s="39">
        <f t="shared" si="3"/>
        <v>0</v>
      </c>
    </row>
    <row r="104" spans="1:9" ht="15.75" thickTop="1"/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7:B26 G23:G103 A27:B102 H17:H103 B103 D17:F103">
    <cfRule type="notContainsBlanks" dxfId="41" priority="11">
      <formula>LEN(TRIM(A17))&gt;0</formula>
    </cfRule>
  </conditionalFormatting>
  <conditionalFormatting sqref="I17:I103">
    <cfRule type="notContainsBlanks" dxfId="40" priority="10">
      <formula>LEN(TRIM(I17))&gt;0</formula>
    </cfRule>
  </conditionalFormatting>
  <conditionalFormatting sqref="A17:A26">
    <cfRule type="notContainsBlanks" dxfId="39" priority="9">
      <formula>LEN(TRIM(A17))&gt;0</formula>
    </cfRule>
  </conditionalFormatting>
  <conditionalFormatting sqref="G17:G22">
    <cfRule type="notContainsBlanks" dxfId="38" priority="7">
      <formula>LEN(TRIM(G17))&gt;0</formula>
    </cfRule>
  </conditionalFormatting>
  <conditionalFormatting sqref="A103">
    <cfRule type="notContainsBlanks" dxfId="37" priority="5">
      <formula>LEN(TRIM(A103))&gt;0</formula>
    </cfRule>
  </conditionalFormatting>
  <conditionalFormatting sqref="C23:C103">
    <cfRule type="notContainsBlanks" dxfId="36" priority="4">
      <formula>LEN(TRIM(C23))&gt;0</formula>
    </cfRule>
  </conditionalFormatting>
  <conditionalFormatting sqref="C17:C22">
    <cfRule type="notContainsBlanks" dxfId="35" priority="3">
      <formula>LEN(TRIM(C17))&gt;0</formula>
    </cfRule>
  </conditionalFormatting>
  <conditionalFormatting sqref="C17:C1048576">
    <cfRule type="duplicateValues" dxfId="34" priority="2"/>
  </conditionalFormatting>
  <conditionalFormatting sqref="C1:C1048576">
    <cfRule type="duplicateValues" dxfId="33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B3D7-CEC1-43A1-8397-99A6A9F83A1F}">
  <dimension ref="A13:J13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3" spans="10:10">
      <c r="J13" s="109"/>
    </row>
  </sheetData>
  <sheetProtection sheet="1" objects="1" scenarios="1" selectLockedCells="1"/>
  <conditionalFormatting sqref="C1:C1048576">
    <cfRule type="duplicateValues" dxfId="32" priority="1"/>
  </conditionalFormatting>
  <printOptions horizontalCentered="1"/>
  <pageMargins left="0.2" right="0.2" top="0.25" bottom="0.5" header="0.3" footer="0.3"/>
  <pageSetup orientation="portrait" r:id="rId1"/>
  <headerFooter>
    <oddFooter>&amp;C&amp;"-,Regular"&amp;11&amp;A  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A022-D7A3-4726-9E61-6EC725247261}">
  <dimension ref="A1:O104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5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5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5" ht="24" customHeight="1">
      <c r="A3" s="568" t="s">
        <v>151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5" ht="24" customHeight="1">
      <c r="A4" s="570" t="s">
        <v>152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5" ht="24" customHeight="1">
      <c r="A5" s="570" t="s">
        <v>153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5" ht="24" customHeight="1">
      <c r="A6" s="570" t="s">
        <v>64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5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L7" s="576"/>
      <c r="M7" s="507"/>
      <c r="N7" s="507"/>
      <c r="O7" s="577"/>
    </row>
    <row r="8" spans="1:15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5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5" ht="15.75" customHeight="1" thickTop="1">
      <c r="A10" s="123" t="s">
        <v>85</v>
      </c>
      <c r="B10" s="124"/>
      <c r="C10" s="573" t="s">
        <v>169</v>
      </c>
      <c r="D10" s="574"/>
      <c r="E10" s="574"/>
      <c r="F10" s="574"/>
      <c r="G10" s="575"/>
      <c r="H10" s="116"/>
      <c r="I10" s="117"/>
    </row>
    <row r="11" spans="1:15" ht="15" customHeight="1">
      <c r="A11" s="74" t="s">
        <v>161</v>
      </c>
      <c r="B11" s="125"/>
      <c r="C11" s="154" t="s">
        <v>168</v>
      </c>
      <c r="D11" s="150"/>
      <c r="E11" s="150"/>
      <c r="F11" s="150"/>
      <c r="G11" s="151"/>
      <c r="H11" s="112" t="s">
        <v>3</v>
      </c>
      <c r="I11" s="113" t="s">
        <v>3</v>
      </c>
    </row>
    <row r="12" spans="1:15" ht="15" customHeight="1">
      <c r="A12" s="74" t="s">
        <v>164</v>
      </c>
      <c r="B12" s="125"/>
      <c r="C12" s="155" t="s">
        <v>165</v>
      </c>
      <c r="D12" s="152"/>
      <c r="E12" s="152"/>
      <c r="F12" s="152"/>
      <c r="G12" s="153"/>
      <c r="H12" s="114" t="s">
        <v>5</v>
      </c>
      <c r="I12" s="115" t="s">
        <v>4</v>
      </c>
    </row>
    <row r="13" spans="1:15">
      <c r="A13" s="74" t="s">
        <v>167</v>
      </c>
      <c r="B13" s="125"/>
      <c r="C13" s="578" t="s">
        <v>166</v>
      </c>
      <c r="D13" s="579"/>
      <c r="E13" s="579"/>
      <c r="F13" s="579"/>
      <c r="G13" s="580"/>
      <c r="H13" s="114"/>
      <c r="I13" s="118"/>
    </row>
    <row r="14" spans="1:15">
      <c r="A14" s="581" t="s">
        <v>170</v>
      </c>
      <c r="B14" s="582"/>
      <c r="C14" s="516" t="s">
        <v>171</v>
      </c>
      <c r="D14" s="520"/>
      <c r="E14" s="520"/>
      <c r="F14" s="520"/>
      <c r="G14" s="521"/>
      <c r="H14" s="76">
        <f>SUM(H16:H100)</f>
        <v>0</v>
      </c>
      <c r="I14" s="110">
        <f>SUM(I16:I100)</f>
        <v>0</v>
      </c>
    </row>
    <row r="15" spans="1:15" ht="15.75" customHeight="1" thickBot="1">
      <c r="A15" s="583"/>
      <c r="B15" s="584"/>
      <c r="C15" s="522"/>
      <c r="D15" s="523"/>
      <c r="E15" s="523"/>
      <c r="F15" s="523"/>
      <c r="G15" s="524"/>
      <c r="H15" s="107"/>
      <c r="I15" s="111"/>
    </row>
    <row r="16" spans="1:15" s="54" customFormat="1" ht="24.75" customHeight="1" thickTop="1" thickBot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15" s="421" customFormat="1" ht="15.75" thickTop="1">
      <c r="A17" s="415" t="s">
        <v>551</v>
      </c>
      <c r="B17" s="429" t="s">
        <v>629</v>
      </c>
      <c r="C17" s="416" t="s">
        <v>552</v>
      </c>
      <c r="D17" s="120">
        <f t="shared" ref="D17:D36" si="0">G17*0.5</f>
        <v>9.9949999999999992</v>
      </c>
      <c r="E17" s="424" t="s">
        <v>133</v>
      </c>
      <c r="F17" s="418" t="s">
        <v>133</v>
      </c>
      <c r="G17" s="419">
        <v>19.989999999999998</v>
      </c>
      <c r="H17" s="79"/>
      <c r="I17" s="420">
        <f t="shared" ref="I17:I36" si="1">H17*D17</f>
        <v>0</v>
      </c>
    </row>
    <row r="18" spans="1:15" s="421" customFormat="1">
      <c r="A18" s="415" t="s">
        <v>553</v>
      </c>
      <c r="B18" s="430" t="s">
        <v>630</v>
      </c>
      <c r="C18" s="416" t="s">
        <v>554</v>
      </c>
      <c r="D18" s="120">
        <f t="shared" si="0"/>
        <v>9.9949999999999992</v>
      </c>
      <c r="E18" s="424" t="s">
        <v>133</v>
      </c>
      <c r="F18" s="418" t="s">
        <v>133</v>
      </c>
      <c r="G18" s="419">
        <v>19.989999999999998</v>
      </c>
      <c r="H18" s="79"/>
      <c r="I18" s="420">
        <f t="shared" si="1"/>
        <v>0</v>
      </c>
    </row>
    <row r="19" spans="1:15" s="421" customFormat="1">
      <c r="A19" s="415" t="s">
        <v>555</v>
      </c>
      <c r="B19" s="430" t="s">
        <v>631</v>
      </c>
      <c r="C19" s="416" t="s">
        <v>556</v>
      </c>
      <c r="D19" s="120">
        <f t="shared" si="0"/>
        <v>9.9949999999999992</v>
      </c>
      <c r="E19" s="424" t="s">
        <v>133</v>
      </c>
      <c r="F19" s="418" t="s">
        <v>133</v>
      </c>
      <c r="G19" s="419">
        <v>19.989999999999998</v>
      </c>
      <c r="H19" s="79"/>
      <c r="I19" s="420">
        <f t="shared" si="1"/>
        <v>0</v>
      </c>
    </row>
    <row r="20" spans="1:15" s="421" customFormat="1">
      <c r="A20" s="415" t="s">
        <v>557</v>
      </c>
      <c r="B20" s="430" t="s">
        <v>632</v>
      </c>
      <c r="C20" s="416" t="s">
        <v>558</v>
      </c>
      <c r="D20" s="120">
        <f t="shared" si="0"/>
        <v>9.9949999999999992</v>
      </c>
      <c r="E20" s="424" t="s">
        <v>133</v>
      </c>
      <c r="F20" s="418" t="s">
        <v>133</v>
      </c>
      <c r="G20" s="419">
        <v>19.989999999999998</v>
      </c>
      <c r="H20" s="79"/>
      <c r="I20" s="420">
        <f t="shared" si="1"/>
        <v>0</v>
      </c>
    </row>
    <row r="21" spans="1:15" s="421" customFormat="1">
      <c r="A21" s="415" t="s">
        <v>559</v>
      </c>
      <c r="B21" s="430" t="s">
        <v>633</v>
      </c>
      <c r="C21" s="416" t="s">
        <v>560</v>
      </c>
      <c r="D21" s="120">
        <f t="shared" si="0"/>
        <v>16.495000000000001</v>
      </c>
      <c r="E21" s="424" t="s">
        <v>133</v>
      </c>
      <c r="F21" s="418" t="s">
        <v>133</v>
      </c>
      <c r="G21" s="419">
        <v>32.99</v>
      </c>
      <c r="H21" s="79"/>
      <c r="I21" s="420">
        <f t="shared" si="1"/>
        <v>0</v>
      </c>
    </row>
    <row r="22" spans="1:15" s="421" customFormat="1">
      <c r="A22" s="415" t="s">
        <v>562</v>
      </c>
      <c r="B22" s="430" t="s">
        <v>634</v>
      </c>
      <c r="C22" s="416" t="s">
        <v>563</v>
      </c>
      <c r="D22" s="120">
        <f t="shared" si="0"/>
        <v>12.494999999999999</v>
      </c>
      <c r="E22" s="424" t="s">
        <v>133</v>
      </c>
      <c r="F22" s="418" t="s">
        <v>133</v>
      </c>
      <c r="G22" s="419">
        <v>24.99</v>
      </c>
      <c r="H22" s="79"/>
      <c r="I22" s="420">
        <f t="shared" si="1"/>
        <v>0</v>
      </c>
      <c r="J22" s="410"/>
      <c r="K22" s="410"/>
      <c r="L22" s="410"/>
      <c r="M22" s="410"/>
      <c r="N22" s="410"/>
      <c r="O22" s="410"/>
    </row>
    <row r="23" spans="1:15" s="410" customFormat="1">
      <c r="A23" s="415" t="s">
        <v>628</v>
      </c>
      <c r="B23" s="430" t="s">
        <v>635</v>
      </c>
      <c r="C23" s="416" t="s">
        <v>561</v>
      </c>
      <c r="D23" s="120">
        <f t="shared" si="0"/>
        <v>12.494999999999999</v>
      </c>
      <c r="E23" s="424" t="s">
        <v>133</v>
      </c>
      <c r="F23" s="418" t="s">
        <v>133</v>
      </c>
      <c r="G23" s="419">
        <v>24.99</v>
      </c>
      <c r="H23" s="79"/>
      <c r="I23" s="420">
        <f t="shared" si="1"/>
        <v>0</v>
      </c>
      <c r="J23" s="421"/>
      <c r="K23" s="421"/>
      <c r="L23" s="421"/>
      <c r="M23" s="421"/>
      <c r="N23" s="421"/>
      <c r="O23" s="421"/>
    </row>
    <row r="24" spans="1:15" s="410" customFormat="1">
      <c r="A24" s="415" t="s">
        <v>564</v>
      </c>
      <c r="B24" s="430" t="s">
        <v>636</v>
      </c>
      <c r="C24" s="416" t="s">
        <v>565</v>
      </c>
      <c r="D24" s="120">
        <f t="shared" si="0"/>
        <v>12.494999999999999</v>
      </c>
      <c r="E24" s="424" t="s">
        <v>133</v>
      </c>
      <c r="F24" s="418" t="s">
        <v>133</v>
      </c>
      <c r="G24" s="419">
        <v>24.99</v>
      </c>
      <c r="H24" s="79"/>
      <c r="I24" s="420">
        <f t="shared" si="1"/>
        <v>0</v>
      </c>
    </row>
    <row r="25" spans="1:15" s="410" customFormat="1" ht="15.75" thickBot="1">
      <c r="A25" s="415" t="s">
        <v>566</v>
      </c>
      <c r="B25" s="431" t="s">
        <v>637</v>
      </c>
      <c r="C25" s="416" t="s">
        <v>567</v>
      </c>
      <c r="D25" s="120">
        <f t="shared" si="0"/>
        <v>12.494999999999999</v>
      </c>
      <c r="E25" s="424" t="s">
        <v>133</v>
      </c>
      <c r="F25" s="418" t="s">
        <v>133</v>
      </c>
      <c r="G25" s="419">
        <v>24.99</v>
      </c>
      <c r="H25" s="79"/>
      <c r="I25" s="420">
        <f t="shared" si="1"/>
        <v>0</v>
      </c>
    </row>
    <row r="26" spans="1:15" s="410" customFormat="1" ht="15.75" thickTop="1">
      <c r="A26" s="415" t="s">
        <v>568</v>
      </c>
      <c r="B26" s="429" t="s">
        <v>638</v>
      </c>
      <c r="C26" s="416" t="s">
        <v>569</v>
      </c>
      <c r="D26" s="120">
        <f t="shared" si="0"/>
        <v>16.495000000000001</v>
      </c>
      <c r="E26" s="424" t="s">
        <v>133</v>
      </c>
      <c r="F26" s="418" t="s">
        <v>133</v>
      </c>
      <c r="G26" s="419">
        <v>32.99</v>
      </c>
      <c r="H26" s="79"/>
      <c r="I26" s="420">
        <f t="shared" si="1"/>
        <v>0</v>
      </c>
    </row>
    <row r="27" spans="1:15" s="410" customFormat="1" ht="12.75" customHeight="1">
      <c r="A27" s="415" t="s">
        <v>570</v>
      </c>
      <c r="B27" s="430" t="s">
        <v>639</v>
      </c>
      <c r="C27" s="416" t="s">
        <v>571</v>
      </c>
      <c r="D27" s="120">
        <f t="shared" si="0"/>
        <v>10.994999999999999</v>
      </c>
      <c r="E27" s="424" t="s">
        <v>133</v>
      </c>
      <c r="F27" s="418" t="s">
        <v>133</v>
      </c>
      <c r="G27" s="419">
        <v>21.99</v>
      </c>
      <c r="H27" s="426"/>
      <c r="I27" s="420">
        <f t="shared" si="1"/>
        <v>0</v>
      </c>
    </row>
    <row r="28" spans="1:15" s="410" customFormat="1" ht="12.75" customHeight="1">
      <c r="A28" s="415" t="s">
        <v>572</v>
      </c>
      <c r="B28" s="430" t="s">
        <v>640</v>
      </c>
      <c r="C28" s="416" t="s">
        <v>573</v>
      </c>
      <c r="D28" s="120">
        <f t="shared" si="0"/>
        <v>10.994999999999999</v>
      </c>
      <c r="E28" s="424" t="s">
        <v>133</v>
      </c>
      <c r="F28" s="418" t="s">
        <v>133</v>
      </c>
      <c r="G28" s="419">
        <v>21.99</v>
      </c>
      <c r="H28" s="426"/>
      <c r="I28" s="420">
        <f t="shared" si="1"/>
        <v>0</v>
      </c>
    </row>
    <row r="29" spans="1:15" s="12" customFormat="1" ht="12.75" customHeight="1">
      <c r="A29" s="256" t="s">
        <v>574</v>
      </c>
      <c r="B29" s="281" t="s">
        <v>641</v>
      </c>
      <c r="C29" s="212" t="s">
        <v>575</v>
      </c>
      <c r="D29" s="120">
        <f t="shared" si="0"/>
        <v>10.994999999999999</v>
      </c>
      <c r="E29" s="42" t="s">
        <v>133</v>
      </c>
      <c r="F29" s="43" t="s">
        <v>133</v>
      </c>
      <c r="G29" s="213">
        <v>21.99</v>
      </c>
      <c r="H29" s="44"/>
      <c r="I29" s="39">
        <f t="shared" si="1"/>
        <v>0</v>
      </c>
    </row>
    <row r="30" spans="1:15" s="12" customFormat="1" ht="12.75" customHeight="1">
      <c r="A30" s="256" t="s">
        <v>576</v>
      </c>
      <c r="B30" s="281" t="s">
        <v>642</v>
      </c>
      <c r="C30" s="212" t="s">
        <v>577</v>
      </c>
      <c r="D30" s="120">
        <f t="shared" si="0"/>
        <v>10.994999999999999</v>
      </c>
      <c r="E30" s="42" t="s">
        <v>133</v>
      </c>
      <c r="F30" s="43" t="s">
        <v>133</v>
      </c>
      <c r="G30" s="213">
        <v>21.99</v>
      </c>
      <c r="H30" s="44"/>
      <c r="I30" s="39">
        <f t="shared" si="1"/>
        <v>0</v>
      </c>
    </row>
    <row r="31" spans="1:15" s="12" customFormat="1" ht="12.75" customHeight="1" thickBot="1">
      <c r="A31" s="256" t="s">
        <v>578</v>
      </c>
      <c r="B31" s="282" t="s">
        <v>643</v>
      </c>
      <c r="C31" s="212" t="s">
        <v>579</v>
      </c>
      <c r="D31" s="120">
        <f t="shared" si="0"/>
        <v>12.494999999999999</v>
      </c>
      <c r="E31" s="42" t="s">
        <v>133</v>
      </c>
      <c r="F31" s="43" t="s">
        <v>133</v>
      </c>
      <c r="G31" s="213">
        <v>24.99</v>
      </c>
      <c r="H31" s="44"/>
      <c r="I31" s="39">
        <f t="shared" si="1"/>
        <v>0</v>
      </c>
    </row>
    <row r="32" spans="1:15" s="12" customFormat="1" ht="12.75" customHeight="1" thickTop="1">
      <c r="A32" s="256" t="s">
        <v>580</v>
      </c>
      <c r="B32" s="280" t="s">
        <v>644</v>
      </c>
      <c r="C32" s="212" t="s">
        <v>581</v>
      </c>
      <c r="D32" s="120">
        <f t="shared" si="0"/>
        <v>12.494999999999999</v>
      </c>
      <c r="E32" s="42" t="s">
        <v>133</v>
      </c>
      <c r="F32" s="43" t="s">
        <v>133</v>
      </c>
      <c r="G32" s="213">
        <v>24.99</v>
      </c>
      <c r="H32" s="44"/>
      <c r="I32" s="39">
        <f t="shared" si="1"/>
        <v>0</v>
      </c>
    </row>
    <row r="33" spans="1:9" s="12" customFormat="1" ht="12.75" customHeight="1">
      <c r="A33" s="256" t="s">
        <v>582</v>
      </c>
      <c r="B33" s="281" t="s">
        <v>645</v>
      </c>
      <c r="C33" s="212" t="s">
        <v>583</v>
      </c>
      <c r="D33" s="120">
        <f t="shared" si="0"/>
        <v>12.494999999999999</v>
      </c>
      <c r="E33" s="42" t="s">
        <v>133</v>
      </c>
      <c r="F33" s="43" t="s">
        <v>133</v>
      </c>
      <c r="G33" s="213">
        <v>24.99</v>
      </c>
      <c r="H33" s="44"/>
      <c r="I33" s="39">
        <f t="shared" si="1"/>
        <v>0</v>
      </c>
    </row>
    <row r="34" spans="1:9" s="12" customFormat="1">
      <c r="A34" s="256" t="s">
        <v>584</v>
      </c>
      <c r="B34" s="281" t="s">
        <v>646</v>
      </c>
      <c r="C34" s="212" t="s">
        <v>585</v>
      </c>
      <c r="D34" s="120">
        <f t="shared" si="0"/>
        <v>12.494999999999999</v>
      </c>
      <c r="E34" s="42" t="s">
        <v>133</v>
      </c>
      <c r="F34" s="43" t="s">
        <v>133</v>
      </c>
      <c r="G34" s="213">
        <v>24.99</v>
      </c>
      <c r="H34" s="44"/>
      <c r="I34" s="39">
        <f t="shared" si="1"/>
        <v>0</v>
      </c>
    </row>
    <row r="35" spans="1:9" s="12" customFormat="1">
      <c r="A35" s="256" t="s">
        <v>586</v>
      </c>
      <c r="B35" s="281" t="s">
        <v>647</v>
      </c>
      <c r="C35" s="212" t="s">
        <v>587</v>
      </c>
      <c r="D35" s="120">
        <f t="shared" si="0"/>
        <v>8.4949999999999992</v>
      </c>
      <c r="E35" s="42" t="s">
        <v>133</v>
      </c>
      <c r="F35" s="43" t="s">
        <v>133</v>
      </c>
      <c r="G35" s="213">
        <v>16.989999999999998</v>
      </c>
      <c r="H35" s="44"/>
      <c r="I35" s="39">
        <f t="shared" si="1"/>
        <v>0</v>
      </c>
    </row>
    <row r="36" spans="1:9" s="12" customFormat="1">
      <c r="A36" s="256" t="s">
        <v>588</v>
      </c>
      <c r="B36" s="281" t="s">
        <v>648</v>
      </c>
      <c r="C36" s="212" t="s">
        <v>589</v>
      </c>
      <c r="D36" s="120">
        <f t="shared" si="0"/>
        <v>8.4949999999999992</v>
      </c>
      <c r="E36" s="42" t="s">
        <v>133</v>
      </c>
      <c r="F36" s="43" t="s">
        <v>133</v>
      </c>
      <c r="G36" s="213">
        <v>16.989999999999998</v>
      </c>
      <c r="H36" s="44"/>
      <c r="I36" s="39">
        <f t="shared" si="1"/>
        <v>0</v>
      </c>
    </row>
    <row r="37" spans="1:9" s="12" customFormat="1">
      <c r="A37" s="256" t="s">
        <v>590</v>
      </c>
      <c r="B37" s="281" t="s">
        <v>649</v>
      </c>
      <c r="C37" s="212" t="s">
        <v>591</v>
      </c>
      <c r="D37" s="120">
        <f t="shared" ref="D37:D81" si="2">G37*0.5</f>
        <v>8.4949999999999992</v>
      </c>
      <c r="E37" s="42" t="s">
        <v>133</v>
      </c>
      <c r="F37" s="43" t="s">
        <v>133</v>
      </c>
      <c r="G37" s="213">
        <v>16.989999999999998</v>
      </c>
      <c r="H37" s="44"/>
      <c r="I37" s="39">
        <f t="shared" ref="I37:I81" si="3">H37*D37</f>
        <v>0</v>
      </c>
    </row>
    <row r="38" spans="1:9" s="12" customFormat="1">
      <c r="A38" s="256" t="s">
        <v>592</v>
      </c>
      <c r="B38" s="281" t="s">
        <v>650</v>
      </c>
      <c r="C38" s="212" t="s">
        <v>593</v>
      </c>
      <c r="D38" s="120">
        <f t="shared" si="2"/>
        <v>8.4949999999999992</v>
      </c>
      <c r="E38" s="42" t="s">
        <v>133</v>
      </c>
      <c r="F38" s="43" t="s">
        <v>133</v>
      </c>
      <c r="G38" s="213">
        <v>16.989999999999998</v>
      </c>
      <c r="H38" s="44"/>
      <c r="I38" s="39">
        <f t="shared" si="3"/>
        <v>0</v>
      </c>
    </row>
    <row r="39" spans="1:9" s="12" customFormat="1">
      <c r="A39" s="256" t="s">
        <v>594</v>
      </c>
      <c r="B39" s="281" t="s">
        <v>651</v>
      </c>
      <c r="C39" s="212" t="s">
        <v>595</v>
      </c>
      <c r="D39" s="120">
        <f t="shared" si="2"/>
        <v>8.4949999999999992</v>
      </c>
      <c r="E39" s="42" t="s">
        <v>133</v>
      </c>
      <c r="F39" s="43" t="s">
        <v>133</v>
      </c>
      <c r="G39" s="213">
        <v>16.989999999999998</v>
      </c>
      <c r="H39" s="44"/>
      <c r="I39" s="39">
        <f t="shared" si="3"/>
        <v>0</v>
      </c>
    </row>
    <row r="40" spans="1:9" s="12" customFormat="1" ht="15.75" thickBot="1">
      <c r="A40" s="256" t="s">
        <v>596</v>
      </c>
      <c r="B40" s="282" t="s">
        <v>652</v>
      </c>
      <c r="C40" s="212" t="s">
        <v>597</v>
      </c>
      <c r="D40" s="120">
        <f t="shared" si="2"/>
        <v>8.4949999999999992</v>
      </c>
      <c r="E40" s="42" t="s">
        <v>133</v>
      </c>
      <c r="F40" s="43" t="s">
        <v>133</v>
      </c>
      <c r="G40" s="213">
        <v>16.989999999999998</v>
      </c>
      <c r="H40" s="44"/>
      <c r="I40" s="39">
        <f t="shared" si="3"/>
        <v>0</v>
      </c>
    </row>
    <row r="41" spans="1:9" s="12" customFormat="1" ht="13.5" hidden="1" thickTop="1">
      <c r="A41" s="41"/>
      <c r="B41" s="27"/>
      <c r="C41" s="26"/>
      <c r="D41" s="120">
        <f t="shared" si="2"/>
        <v>0</v>
      </c>
      <c r="E41" s="44"/>
      <c r="F41" s="43">
        <f t="shared" ref="F41:F81" si="4">E41*D41</f>
        <v>0</v>
      </c>
      <c r="G41" s="22"/>
      <c r="H41" s="44"/>
      <c r="I41" s="39">
        <f t="shared" si="3"/>
        <v>0</v>
      </c>
    </row>
    <row r="42" spans="1:9" s="12" customFormat="1" ht="12.75" hidden="1">
      <c r="A42" s="41"/>
      <c r="B42" s="27"/>
      <c r="C42" s="26"/>
      <c r="D42" s="120">
        <f t="shared" si="2"/>
        <v>0</v>
      </c>
      <c r="E42" s="44"/>
      <c r="F42" s="43">
        <f t="shared" si="4"/>
        <v>0</v>
      </c>
      <c r="G42" s="22"/>
      <c r="H42" s="44"/>
      <c r="I42" s="39">
        <f t="shared" si="3"/>
        <v>0</v>
      </c>
    </row>
    <row r="43" spans="1:9" s="12" customFormat="1" ht="12.75" hidden="1">
      <c r="A43" s="41"/>
      <c r="B43" s="27"/>
      <c r="C43" s="26"/>
      <c r="D43" s="120">
        <f t="shared" si="2"/>
        <v>0</v>
      </c>
      <c r="E43" s="44"/>
      <c r="F43" s="43">
        <f t="shared" si="4"/>
        <v>0</v>
      </c>
      <c r="G43" s="22"/>
      <c r="H43" s="44"/>
      <c r="I43" s="39">
        <f t="shared" si="3"/>
        <v>0</v>
      </c>
    </row>
    <row r="44" spans="1:9" s="12" customFormat="1" ht="12.75" hidden="1">
      <c r="A44" s="41"/>
      <c r="B44" s="27"/>
      <c r="C44" s="26"/>
      <c r="D44" s="120">
        <f t="shared" si="2"/>
        <v>0</v>
      </c>
      <c r="E44" s="44"/>
      <c r="F44" s="43">
        <f t="shared" si="4"/>
        <v>0</v>
      </c>
      <c r="G44" s="22"/>
      <c r="H44" s="44"/>
      <c r="I44" s="39">
        <f t="shared" si="3"/>
        <v>0</v>
      </c>
    </row>
    <row r="45" spans="1:9" s="12" customFormat="1" ht="12.75" hidden="1">
      <c r="A45" s="41"/>
      <c r="B45" s="27"/>
      <c r="C45" s="26"/>
      <c r="D45" s="120">
        <f t="shared" si="2"/>
        <v>0</v>
      </c>
      <c r="E45" s="44"/>
      <c r="F45" s="43">
        <f t="shared" si="4"/>
        <v>0</v>
      </c>
      <c r="G45" s="22"/>
      <c r="H45" s="44"/>
      <c r="I45" s="39">
        <f t="shared" si="3"/>
        <v>0</v>
      </c>
    </row>
    <row r="46" spans="1:9" s="12" customFormat="1" ht="12.75" hidden="1">
      <c r="A46" s="41"/>
      <c r="B46" s="27"/>
      <c r="C46" s="26"/>
      <c r="D46" s="120">
        <f t="shared" si="2"/>
        <v>0</v>
      </c>
      <c r="E46" s="44"/>
      <c r="F46" s="43">
        <f t="shared" si="4"/>
        <v>0</v>
      </c>
      <c r="G46" s="22"/>
      <c r="H46" s="44"/>
      <c r="I46" s="39">
        <f t="shared" si="3"/>
        <v>0</v>
      </c>
    </row>
    <row r="47" spans="1:9" s="12" customFormat="1" ht="12.75" hidden="1">
      <c r="A47" s="41"/>
      <c r="B47" s="27"/>
      <c r="C47" s="26"/>
      <c r="D47" s="120">
        <f t="shared" si="2"/>
        <v>0</v>
      </c>
      <c r="E47" s="44"/>
      <c r="F47" s="43">
        <f t="shared" si="4"/>
        <v>0</v>
      </c>
      <c r="G47" s="22"/>
      <c r="H47" s="44"/>
      <c r="I47" s="39">
        <f t="shared" si="3"/>
        <v>0</v>
      </c>
    </row>
    <row r="48" spans="1:9" s="12" customFormat="1" ht="12.75" hidden="1">
      <c r="A48" s="41"/>
      <c r="B48" s="27"/>
      <c r="C48" s="26"/>
      <c r="D48" s="120">
        <f t="shared" si="2"/>
        <v>0</v>
      </c>
      <c r="E48" s="44"/>
      <c r="F48" s="43">
        <f t="shared" si="4"/>
        <v>0</v>
      </c>
      <c r="G48" s="22"/>
      <c r="H48" s="44"/>
      <c r="I48" s="39">
        <f t="shared" si="3"/>
        <v>0</v>
      </c>
    </row>
    <row r="49" spans="1:9" s="12" customFormat="1" ht="12.75" hidden="1">
      <c r="A49" s="41"/>
      <c r="B49" s="27"/>
      <c r="C49" s="26"/>
      <c r="D49" s="120">
        <f t="shared" si="2"/>
        <v>0</v>
      </c>
      <c r="E49" s="44"/>
      <c r="F49" s="43">
        <f t="shared" si="4"/>
        <v>0</v>
      </c>
      <c r="G49" s="22"/>
      <c r="H49" s="44"/>
      <c r="I49" s="39">
        <f t="shared" si="3"/>
        <v>0</v>
      </c>
    </row>
    <row r="50" spans="1:9" s="12" customFormat="1" ht="12.75" hidden="1">
      <c r="A50" s="41"/>
      <c r="B50" s="27"/>
      <c r="C50" s="26"/>
      <c r="D50" s="120">
        <f t="shared" si="2"/>
        <v>0</v>
      </c>
      <c r="E50" s="44"/>
      <c r="F50" s="43">
        <f t="shared" si="4"/>
        <v>0</v>
      </c>
      <c r="G50" s="22"/>
      <c r="H50" s="44"/>
      <c r="I50" s="39">
        <f t="shared" si="3"/>
        <v>0</v>
      </c>
    </row>
    <row r="51" spans="1:9" s="12" customFormat="1" ht="12.75" hidden="1">
      <c r="A51" s="41"/>
      <c r="B51" s="27"/>
      <c r="C51" s="26"/>
      <c r="D51" s="120">
        <f t="shared" si="2"/>
        <v>0</v>
      </c>
      <c r="E51" s="44"/>
      <c r="F51" s="43">
        <f t="shared" si="4"/>
        <v>0</v>
      </c>
      <c r="G51" s="22"/>
      <c r="H51" s="44"/>
      <c r="I51" s="39">
        <f t="shared" si="3"/>
        <v>0</v>
      </c>
    </row>
    <row r="52" spans="1:9" s="12" customFormat="1" ht="12.75" hidden="1">
      <c r="A52" s="41"/>
      <c r="B52" s="27"/>
      <c r="C52" s="26"/>
      <c r="D52" s="120">
        <f t="shared" si="2"/>
        <v>0</v>
      </c>
      <c r="E52" s="44"/>
      <c r="F52" s="43">
        <f t="shared" si="4"/>
        <v>0</v>
      </c>
      <c r="G52" s="22"/>
      <c r="H52" s="44"/>
      <c r="I52" s="39">
        <f t="shared" si="3"/>
        <v>0</v>
      </c>
    </row>
    <row r="53" spans="1:9" s="12" customFormat="1" ht="12.75" hidden="1">
      <c r="A53" s="41"/>
      <c r="B53" s="27"/>
      <c r="C53" s="26"/>
      <c r="D53" s="120">
        <f t="shared" si="2"/>
        <v>0</v>
      </c>
      <c r="E53" s="44"/>
      <c r="F53" s="43">
        <f t="shared" si="4"/>
        <v>0</v>
      </c>
      <c r="G53" s="22"/>
      <c r="H53" s="44"/>
      <c r="I53" s="39">
        <f t="shared" si="3"/>
        <v>0</v>
      </c>
    </row>
    <row r="54" spans="1:9" s="12" customFormat="1" ht="12.75" hidden="1">
      <c r="A54" s="41"/>
      <c r="B54" s="27"/>
      <c r="C54" s="26"/>
      <c r="D54" s="120">
        <f t="shared" si="2"/>
        <v>0</v>
      </c>
      <c r="E54" s="44"/>
      <c r="F54" s="43">
        <f t="shared" si="4"/>
        <v>0</v>
      </c>
      <c r="G54" s="22"/>
      <c r="H54" s="44"/>
      <c r="I54" s="39">
        <f t="shared" si="3"/>
        <v>0</v>
      </c>
    </row>
    <row r="55" spans="1:9" s="12" customFormat="1" ht="12.75" hidden="1">
      <c r="A55" s="41"/>
      <c r="B55" s="27"/>
      <c r="C55" s="26"/>
      <c r="D55" s="120">
        <f t="shared" si="2"/>
        <v>0</v>
      </c>
      <c r="E55" s="44"/>
      <c r="F55" s="43">
        <f t="shared" si="4"/>
        <v>0</v>
      </c>
      <c r="G55" s="22"/>
      <c r="H55" s="44"/>
      <c r="I55" s="39">
        <f t="shared" si="3"/>
        <v>0</v>
      </c>
    </row>
    <row r="56" spans="1:9" s="12" customFormat="1" ht="12.75" hidden="1">
      <c r="A56" s="41"/>
      <c r="B56" s="27"/>
      <c r="C56" s="26"/>
      <c r="D56" s="120">
        <f t="shared" si="2"/>
        <v>0</v>
      </c>
      <c r="E56" s="44"/>
      <c r="F56" s="43">
        <f t="shared" si="4"/>
        <v>0</v>
      </c>
      <c r="G56" s="22"/>
      <c r="H56" s="44"/>
      <c r="I56" s="39">
        <f t="shared" si="3"/>
        <v>0</v>
      </c>
    </row>
    <row r="57" spans="1:9" s="12" customFormat="1" ht="12.75" hidden="1">
      <c r="A57" s="41"/>
      <c r="B57" s="27"/>
      <c r="C57" s="26"/>
      <c r="D57" s="120">
        <f t="shared" si="2"/>
        <v>0</v>
      </c>
      <c r="E57" s="44"/>
      <c r="F57" s="43">
        <f t="shared" si="4"/>
        <v>0</v>
      </c>
      <c r="G57" s="22"/>
      <c r="H57" s="44"/>
      <c r="I57" s="39">
        <f t="shared" si="3"/>
        <v>0</v>
      </c>
    </row>
    <row r="58" spans="1:9" s="12" customFormat="1" ht="12.75" hidden="1">
      <c r="A58" s="41"/>
      <c r="B58" s="27"/>
      <c r="C58" s="26"/>
      <c r="D58" s="120">
        <f t="shared" si="2"/>
        <v>0</v>
      </c>
      <c r="E58" s="44"/>
      <c r="F58" s="43">
        <f t="shared" si="4"/>
        <v>0</v>
      </c>
      <c r="G58" s="22"/>
      <c r="H58" s="44"/>
      <c r="I58" s="39">
        <f t="shared" si="3"/>
        <v>0</v>
      </c>
    </row>
    <row r="59" spans="1:9" s="12" customFormat="1" ht="12.75" hidden="1">
      <c r="A59" s="41"/>
      <c r="B59" s="27"/>
      <c r="C59" s="26"/>
      <c r="D59" s="120">
        <f t="shared" si="2"/>
        <v>0</v>
      </c>
      <c r="E59" s="44"/>
      <c r="F59" s="43">
        <f t="shared" si="4"/>
        <v>0</v>
      </c>
      <c r="G59" s="22"/>
      <c r="H59" s="44"/>
      <c r="I59" s="39">
        <f t="shared" si="3"/>
        <v>0</v>
      </c>
    </row>
    <row r="60" spans="1:9" s="12" customFormat="1" ht="12.75" hidden="1">
      <c r="A60" s="41"/>
      <c r="B60" s="27"/>
      <c r="C60" s="26"/>
      <c r="D60" s="120">
        <f t="shared" si="2"/>
        <v>0</v>
      </c>
      <c r="E60" s="44"/>
      <c r="F60" s="43">
        <f t="shared" si="4"/>
        <v>0</v>
      </c>
      <c r="G60" s="22"/>
      <c r="H60" s="44"/>
      <c r="I60" s="39">
        <f t="shared" si="3"/>
        <v>0</v>
      </c>
    </row>
    <row r="61" spans="1:9" s="12" customFormat="1" ht="12.75" hidden="1">
      <c r="A61" s="41"/>
      <c r="B61" s="27"/>
      <c r="C61" s="26"/>
      <c r="D61" s="120">
        <f t="shared" si="2"/>
        <v>0</v>
      </c>
      <c r="E61" s="44"/>
      <c r="F61" s="43">
        <f t="shared" si="4"/>
        <v>0</v>
      </c>
      <c r="G61" s="22"/>
      <c r="H61" s="44"/>
      <c r="I61" s="39">
        <f t="shared" si="3"/>
        <v>0</v>
      </c>
    </row>
    <row r="62" spans="1:9" s="12" customFormat="1" ht="12.75" hidden="1">
      <c r="A62" s="41"/>
      <c r="B62" s="27"/>
      <c r="C62" s="26"/>
      <c r="D62" s="120">
        <f t="shared" si="2"/>
        <v>0</v>
      </c>
      <c r="E62" s="44"/>
      <c r="F62" s="43">
        <f t="shared" si="4"/>
        <v>0</v>
      </c>
      <c r="G62" s="22"/>
      <c r="H62" s="44"/>
      <c r="I62" s="39">
        <f t="shared" si="3"/>
        <v>0</v>
      </c>
    </row>
    <row r="63" spans="1:9" s="12" customFormat="1" ht="12.75" hidden="1">
      <c r="A63" s="41"/>
      <c r="B63" s="27"/>
      <c r="C63" s="26"/>
      <c r="D63" s="120">
        <f t="shared" si="2"/>
        <v>0</v>
      </c>
      <c r="E63" s="44"/>
      <c r="F63" s="43">
        <f t="shared" si="4"/>
        <v>0</v>
      </c>
      <c r="G63" s="22"/>
      <c r="H63" s="44"/>
      <c r="I63" s="39">
        <f t="shared" si="3"/>
        <v>0</v>
      </c>
    </row>
    <row r="64" spans="1:9" s="12" customFormat="1" ht="12.75" hidden="1">
      <c r="A64" s="41"/>
      <c r="B64" s="27"/>
      <c r="C64" s="26"/>
      <c r="D64" s="120">
        <f t="shared" si="2"/>
        <v>0</v>
      </c>
      <c r="E64" s="44"/>
      <c r="F64" s="43">
        <f t="shared" si="4"/>
        <v>0</v>
      </c>
      <c r="G64" s="22"/>
      <c r="H64" s="44"/>
      <c r="I64" s="39">
        <f t="shared" si="3"/>
        <v>0</v>
      </c>
    </row>
    <row r="65" spans="1:9" s="12" customFormat="1" ht="12.75" hidden="1">
      <c r="A65" s="41"/>
      <c r="B65" s="27"/>
      <c r="C65" s="26"/>
      <c r="D65" s="120">
        <f t="shared" si="2"/>
        <v>0</v>
      </c>
      <c r="E65" s="44"/>
      <c r="F65" s="43">
        <f t="shared" si="4"/>
        <v>0</v>
      </c>
      <c r="G65" s="22"/>
      <c r="H65" s="44"/>
      <c r="I65" s="39">
        <f t="shared" si="3"/>
        <v>0</v>
      </c>
    </row>
    <row r="66" spans="1:9" s="40" customFormat="1" ht="12.75" hidden="1">
      <c r="A66" s="41"/>
      <c r="B66" s="27"/>
      <c r="C66" s="26"/>
      <c r="D66" s="120">
        <f t="shared" si="2"/>
        <v>0</v>
      </c>
      <c r="E66" s="44"/>
      <c r="F66" s="43">
        <f t="shared" si="4"/>
        <v>0</v>
      </c>
      <c r="G66" s="22"/>
      <c r="H66" s="44"/>
      <c r="I66" s="39">
        <f t="shared" si="3"/>
        <v>0</v>
      </c>
    </row>
    <row r="67" spans="1:9" s="40" customFormat="1" ht="12.75" hidden="1">
      <c r="A67" s="41"/>
      <c r="B67" s="27"/>
      <c r="C67" s="26"/>
      <c r="D67" s="120">
        <f t="shared" si="2"/>
        <v>0</v>
      </c>
      <c r="E67" s="44"/>
      <c r="F67" s="43">
        <f t="shared" si="4"/>
        <v>0</v>
      </c>
      <c r="G67" s="22"/>
      <c r="H67" s="44"/>
      <c r="I67" s="39">
        <f t="shared" si="3"/>
        <v>0</v>
      </c>
    </row>
    <row r="68" spans="1:9" s="40" customFormat="1" ht="12.75" hidden="1">
      <c r="A68" s="41"/>
      <c r="B68" s="27"/>
      <c r="C68" s="26"/>
      <c r="D68" s="120">
        <f t="shared" si="2"/>
        <v>0</v>
      </c>
      <c r="E68" s="44"/>
      <c r="F68" s="43">
        <f t="shared" si="4"/>
        <v>0</v>
      </c>
      <c r="G68" s="22"/>
      <c r="H68" s="44"/>
      <c r="I68" s="39">
        <f t="shared" si="3"/>
        <v>0</v>
      </c>
    </row>
    <row r="69" spans="1:9" s="40" customFormat="1" ht="12.75" hidden="1">
      <c r="A69" s="41"/>
      <c r="B69" s="27"/>
      <c r="C69" s="26"/>
      <c r="D69" s="120">
        <f t="shared" si="2"/>
        <v>0</v>
      </c>
      <c r="E69" s="44"/>
      <c r="F69" s="43">
        <f t="shared" si="4"/>
        <v>0</v>
      </c>
      <c r="G69" s="22"/>
      <c r="H69" s="44"/>
      <c r="I69" s="39">
        <f t="shared" si="3"/>
        <v>0</v>
      </c>
    </row>
    <row r="70" spans="1:9" s="40" customFormat="1" ht="12.75" hidden="1">
      <c r="A70" s="41"/>
      <c r="B70" s="27"/>
      <c r="C70" s="26"/>
      <c r="D70" s="120">
        <f t="shared" si="2"/>
        <v>0</v>
      </c>
      <c r="E70" s="44"/>
      <c r="F70" s="43">
        <f t="shared" si="4"/>
        <v>0</v>
      </c>
      <c r="G70" s="22"/>
      <c r="H70" s="44"/>
      <c r="I70" s="39">
        <f t="shared" si="3"/>
        <v>0</v>
      </c>
    </row>
    <row r="71" spans="1:9" s="40" customFormat="1" ht="12.75" hidden="1">
      <c r="A71" s="41"/>
      <c r="B71" s="27"/>
      <c r="C71" s="26"/>
      <c r="D71" s="120">
        <f t="shared" si="2"/>
        <v>0</v>
      </c>
      <c r="E71" s="44"/>
      <c r="F71" s="43">
        <f t="shared" si="4"/>
        <v>0</v>
      </c>
      <c r="G71" s="22"/>
      <c r="H71" s="44"/>
      <c r="I71" s="39">
        <f t="shared" si="3"/>
        <v>0</v>
      </c>
    </row>
    <row r="72" spans="1:9" s="40" customFormat="1" ht="12.75" hidden="1">
      <c r="A72" s="41"/>
      <c r="B72" s="27"/>
      <c r="C72" s="26"/>
      <c r="D72" s="120">
        <f t="shared" si="2"/>
        <v>0</v>
      </c>
      <c r="E72" s="44"/>
      <c r="F72" s="43">
        <f t="shared" si="4"/>
        <v>0</v>
      </c>
      <c r="G72" s="22"/>
      <c r="H72" s="44"/>
      <c r="I72" s="39">
        <f t="shared" si="3"/>
        <v>0</v>
      </c>
    </row>
    <row r="73" spans="1:9" s="40" customFormat="1" ht="12.75" hidden="1">
      <c r="A73" s="41"/>
      <c r="B73" s="27"/>
      <c r="C73" s="26"/>
      <c r="D73" s="120">
        <f t="shared" si="2"/>
        <v>0</v>
      </c>
      <c r="E73" s="44"/>
      <c r="F73" s="43">
        <f t="shared" si="4"/>
        <v>0</v>
      </c>
      <c r="G73" s="22"/>
      <c r="H73" s="44"/>
      <c r="I73" s="39">
        <f t="shared" si="3"/>
        <v>0</v>
      </c>
    </row>
    <row r="74" spans="1:9" s="40" customFormat="1" ht="12.75" hidden="1">
      <c r="A74" s="41"/>
      <c r="B74" s="27"/>
      <c r="C74" s="26"/>
      <c r="D74" s="120">
        <f t="shared" si="2"/>
        <v>0</v>
      </c>
      <c r="E74" s="44"/>
      <c r="F74" s="43">
        <f t="shared" si="4"/>
        <v>0</v>
      </c>
      <c r="G74" s="22"/>
      <c r="H74" s="44"/>
      <c r="I74" s="39">
        <f t="shared" si="3"/>
        <v>0</v>
      </c>
    </row>
    <row r="75" spans="1:9" s="40" customFormat="1" ht="12.75" hidden="1">
      <c r="A75" s="41"/>
      <c r="B75" s="27"/>
      <c r="C75" s="26"/>
      <c r="D75" s="120">
        <f t="shared" si="2"/>
        <v>0</v>
      </c>
      <c r="E75" s="44"/>
      <c r="F75" s="43">
        <f t="shared" si="4"/>
        <v>0</v>
      </c>
      <c r="G75" s="22"/>
      <c r="H75" s="44"/>
      <c r="I75" s="39">
        <f t="shared" si="3"/>
        <v>0</v>
      </c>
    </row>
    <row r="76" spans="1:9" s="40" customFormat="1" ht="12.75" hidden="1">
      <c r="A76" s="41"/>
      <c r="B76" s="27"/>
      <c r="C76" s="26"/>
      <c r="D76" s="120">
        <f t="shared" si="2"/>
        <v>0</v>
      </c>
      <c r="E76" s="44"/>
      <c r="F76" s="43">
        <f t="shared" si="4"/>
        <v>0</v>
      </c>
      <c r="G76" s="22"/>
      <c r="H76" s="44"/>
      <c r="I76" s="39">
        <f t="shared" si="3"/>
        <v>0</v>
      </c>
    </row>
    <row r="77" spans="1:9" hidden="1">
      <c r="A77" s="41"/>
      <c r="B77" s="27"/>
      <c r="C77" s="26"/>
      <c r="D77" s="120">
        <f t="shared" si="2"/>
        <v>0</v>
      </c>
      <c r="E77" s="44"/>
      <c r="F77" s="43">
        <f t="shared" si="4"/>
        <v>0</v>
      </c>
      <c r="G77" s="22"/>
      <c r="H77" s="44"/>
      <c r="I77" s="39">
        <f t="shared" si="3"/>
        <v>0</v>
      </c>
    </row>
    <row r="78" spans="1:9" hidden="1">
      <c r="A78" s="41"/>
      <c r="B78" s="27"/>
      <c r="C78" s="26"/>
      <c r="D78" s="120">
        <f t="shared" si="2"/>
        <v>0</v>
      </c>
      <c r="E78" s="44"/>
      <c r="F78" s="43">
        <f t="shared" si="4"/>
        <v>0</v>
      </c>
      <c r="G78" s="22"/>
      <c r="H78" s="44"/>
      <c r="I78" s="39">
        <f t="shared" si="3"/>
        <v>0</v>
      </c>
    </row>
    <row r="79" spans="1:9" hidden="1">
      <c r="A79" s="41"/>
      <c r="B79" s="27"/>
      <c r="C79" s="26"/>
      <c r="D79" s="120">
        <f t="shared" si="2"/>
        <v>0</v>
      </c>
      <c r="E79" s="44"/>
      <c r="F79" s="43">
        <f t="shared" si="4"/>
        <v>0</v>
      </c>
      <c r="G79" s="22"/>
      <c r="H79" s="44"/>
      <c r="I79" s="39">
        <f t="shared" si="3"/>
        <v>0</v>
      </c>
    </row>
    <row r="80" spans="1:9" hidden="1">
      <c r="A80" s="41"/>
      <c r="B80" s="27"/>
      <c r="C80" s="26"/>
      <c r="D80" s="120">
        <f t="shared" si="2"/>
        <v>0</v>
      </c>
      <c r="E80" s="44"/>
      <c r="F80" s="43">
        <f t="shared" si="4"/>
        <v>0</v>
      </c>
      <c r="G80" s="22"/>
      <c r="H80" s="44"/>
      <c r="I80" s="39">
        <f t="shared" si="3"/>
        <v>0</v>
      </c>
    </row>
    <row r="81" spans="1:9" hidden="1">
      <c r="A81" s="41"/>
      <c r="B81" s="27"/>
      <c r="C81" s="26"/>
      <c r="D81" s="120">
        <f t="shared" si="2"/>
        <v>0</v>
      </c>
      <c r="E81" s="44"/>
      <c r="F81" s="43">
        <f t="shared" si="4"/>
        <v>0</v>
      </c>
      <c r="G81" s="22"/>
      <c r="H81" s="44"/>
      <c r="I81" s="39">
        <f t="shared" si="3"/>
        <v>0</v>
      </c>
    </row>
    <row r="82" spans="1:9" hidden="1">
      <c r="A82" s="41"/>
      <c r="B82" s="27"/>
      <c r="C82" s="26"/>
      <c r="D82" s="120">
        <f t="shared" ref="D82:D103" si="5">G82*0.5</f>
        <v>0</v>
      </c>
      <c r="E82" s="44"/>
      <c r="F82" s="43">
        <f t="shared" ref="F82:F103" si="6">E82*D82</f>
        <v>0</v>
      </c>
      <c r="G82" s="22"/>
      <c r="H82" s="44"/>
      <c r="I82" s="39">
        <f t="shared" ref="I82:I103" si="7">H82*D82</f>
        <v>0</v>
      </c>
    </row>
    <row r="83" spans="1:9" hidden="1">
      <c r="A83" s="41"/>
      <c r="B83" s="27"/>
      <c r="C83" s="26"/>
      <c r="D83" s="120">
        <f t="shared" si="5"/>
        <v>0</v>
      </c>
      <c r="E83" s="44"/>
      <c r="F83" s="43">
        <f t="shared" si="6"/>
        <v>0</v>
      </c>
      <c r="G83" s="22"/>
      <c r="H83" s="44"/>
      <c r="I83" s="39">
        <f t="shared" si="7"/>
        <v>0</v>
      </c>
    </row>
    <row r="84" spans="1:9" hidden="1">
      <c r="A84" s="41"/>
      <c r="B84" s="27"/>
      <c r="C84" s="26"/>
      <c r="D84" s="120">
        <f t="shared" si="5"/>
        <v>0</v>
      </c>
      <c r="E84" s="44"/>
      <c r="F84" s="43">
        <f t="shared" si="6"/>
        <v>0</v>
      </c>
      <c r="G84" s="22"/>
      <c r="H84" s="44"/>
      <c r="I84" s="39">
        <f t="shared" si="7"/>
        <v>0</v>
      </c>
    </row>
    <row r="85" spans="1:9" hidden="1">
      <c r="A85" s="41"/>
      <c r="B85" s="27"/>
      <c r="C85" s="26"/>
      <c r="D85" s="120">
        <f t="shared" si="5"/>
        <v>0</v>
      </c>
      <c r="E85" s="44"/>
      <c r="F85" s="43">
        <f t="shared" si="6"/>
        <v>0</v>
      </c>
      <c r="G85" s="22"/>
      <c r="H85" s="44"/>
      <c r="I85" s="39">
        <f t="shared" si="7"/>
        <v>0</v>
      </c>
    </row>
    <row r="86" spans="1:9" hidden="1">
      <c r="A86" s="41"/>
      <c r="B86" s="27"/>
      <c r="C86" s="26"/>
      <c r="D86" s="120">
        <f t="shared" si="5"/>
        <v>0</v>
      </c>
      <c r="E86" s="44"/>
      <c r="F86" s="43">
        <f t="shared" si="6"/>
        <v>0</v>
      </c>
      <c r="G86" s="22"/>
      <c r="H86" s="44"/>
      <c r="I86" s="39">
        <f t="shared" si="7"/>
        <v>0</v>
      </c>
    </row>
    <row r="87" spans="1:9" hidden="1">
      <c r="A87" s="41"/>
      <c r="B87" s="27"/>
      <c r="C87" s="26"/>
      <c r="D87" s="120">
        <f t="shared" si="5"/>
        <v>0</v>
      </c>
      <c r="E87" s="44"/>
      <c r="F87" s="43">
        <f t="shared" si="6"/>
        <v>0</v>
      </c>
      <c r="G87" s="22"/>
      <c r="H87" s="44"/>
      <c r="I87" s="39">
        <f t="shared" si="7"/>
        <v>0</v>
      </c>
    </row>
    <row r="88" spans="1:9" hidden="1">
      <c r="A88" s="41"/>
      <c r="B88" s="27"/>
      <c r="C88" s="26"/>
      <c r="D88" s="120">
        <f t="shared" si="5"/>
        <v>0</v>
      </c>
      <c r="E88" s="44"/>
      <c r="F88" s="43">
        <f t="shared" si="6"/>
        <v>0</v>
      </c>
      <c r="G88" s="22"/>
      <c r="H88" s="44"/>
      <c r="I88" s="39">
        <f t="shared" si="7"/>
        <v>0</v>
      </c>
    </row>
    <row r="89" spans="1:9" hidden="1">
      <c r="A89" s="41"/>
      <c r="B89" s="27"/>
      <c r="C89" s="26"/>
      <c r="D89" s="120">
        <f t="shared" si="5"/>
        <v>0</v>
      </c>
      <c r="E89" s="44"/>
      <c r="F89" s="43">
        <f t="shared" si="6"/>
        <v>0</v>
      </c>
      <c r="G89" s="22"/>
      <c r="H89" s="44"/>
      <c r="I89" s="39">
        <f t="shared" si="7"/>
        <v>0</v>
      </c>
    </row>
    <row r="90" spans="1:9" hidden="1">
      <c r="A90" s="41"/>
      <c r="B90" s="27"/>
      <c r="C90" s="26"/>
      <c r="D90" s="120">
        <f t="shared" si="5"/>
        <v>0</v>
      </c>
      <c r="E90" s="44"/>
      <c r="F90" s="43">
        <f t="shared" si="6"/>
        <v>0</v>
      </c>
      <c r="G90" s="22"/>
      <c r="H90" s="44"/>
      <c r="I90" s="39">
        <f t="shared" si="7"/>
        <v>0</v>
      </c>
    </row>
    <row r="91" spans="1:9" hidden="1">
      <c r="A91" s="41"/>
      <c r="B91" s="27"/>
      <c r="C91" s="26"/>
      <c r="D91" s="120">
        <f t="shared" si="5"/>
        <v>0</v>
      </c>
      <c r="E91" s="44"/>
      <c r="F91" s="43">
        <f t="shared" si="6"/>
        <v>0</v>
      </c>
      <c r="G91" s="22"/>
      <c r="H91" s="44"/>
      <c r="I91" s="39">
        <f t="shared" si="7"/>
        <v>0</v>
      </c>
    </row>
    <row r="92" spans="1:9" hidden="1">
      <c r="A92" s="41"/>
      <c r="B92" s="27"/>
      <c r="C92" s="26"/>
      <c r="D92" s="120">
        <f t="shared" si="5"/>
        <v>0</v>
      </c>
      <c r="E92" s="44"/>
      <c r="F92" s="43">
        <f t="shared" si="6"/>
        <v>0</v>
      </c>
      <c r="G92" s="22"/>
      <c r="H92" s="44"/>
      <c r="I92" s="39">
        <f t="shared" si="7"/>
        <v>0</v>
      </c>
    </row>
    <row r="93" spans="1:9" hidden="1">
      <c r="A93" s="41"/>
      <c r="B93" s="27"/>
      <c r="C93" s="26"/>
      <c r="D93" s="120">
        <f t="shared" si="5"/>
        <v>0</v>
      </c>
      <c r="E93" s="44"/>
      <c r="F93" s="43">
        <f t="shared" si="6"/>
        <v>0</v>
      </c>
      <c r="G93" s="22"/>
      <c r="H93" s="44"/>
      <c r="I93" s="39">
        <f t="shared" si="7"/>
        <v>0</v>
      </c>
    </row>
    <row r="94" spans="1:9" hidden="1">
      <c r="A94" s="41"/>
      <c r="B94" s="27"/>
      <c r="C94" s="26"/>
      <c r="D94" s="120">
        <f t="shared" si="5"/>
        <v>0</v>
      </c>
      <c r="E94" s="44"/>
      <c r="F94" s="43">
        <f t="shared" si="6"/>
        <v>0</v>
      </c>
      <c r="G94" s="22"/>
      <c r="H94" s="44"/>
      <c r="I94" s="39">
        <f t="shared" si="7"/>
        <v>0</v>
      </c>
    </row>
    <row r="95" spans="1:9" hidden="1">
      <c r="A95" s="41"/>
      <c r="B95" s="27"/>
      <c r="C95" s="26"/>
      <c r="D95" s="120">
        <f t="shared" si="5"/>
        <v>0</v>
      </c>
      <c r="E95" s="44"/>
      <c r="F95" s="43">
        <f t="shared" si="6"/>
        <v>0</v>
      </c>
      <c r="G95" s="22"/>
      <c r="H95" s="44"/>
      <c r="I95" s="39">
        <f t="shared" si="7"/>
        <v>0</v>
      </c>
    </row>
    <row r="96" spans="1:9" hidden="1">
      <c r="A96" s="41"/>
      <c r="B96" s="27"/>
      <c r="C96" s="26"/>
      <c r="D96" s="120">
        <f t="shared" si="5"/>
        <v>0</v>
      </c>
      <c r="E96" s="44"/>
      <c r="F96" s="43">
        <f t="shared" si="6"/>
        <v>0</v>
      </c>
      <c r="G96" s="22"/>
      <c r="H96" s="44"/>
      <c r="I96" s="39">
        <f t="shared" si="7"/>
        <v>0</v>
      </c>
    </row>
    <row r="97" spans="1:9" hidden="1">
      <c r="A97" s="41"/>
      <c r="B97" s="27"/>
      <c r="C97" s="26"/>
      <c r="D97" s="120">
        <f t="shared" si="5"/>
        <v>0</v>
      </c>
      <c r="E97" s="44"/>
      <c r="F97" s="43">
        <f t="shared" si="6"/>
        <v>0</v>
      </c>
      <c r="G97" s="22"/>
      <c r="H97" s="44"/>
      <c r="I97" s="39">
        <f t="shared" si="7"/>
        <v>0</v>
      </c>
    </row>
    <row r="98" spans="1:9" hidden="1">
      <c r="A98" s="41"/>
      <c r="B98" s="27"/>
      <c r="C98" s="26"/>
      <c r="D98" s="120">
        <f t="shared" si="5"/>
        <v>0</v>
      </c>
      <c r="E98" s="44"/>
      <c r="F98" s="43">
        <f t="shared" si="6"/>
        <v>0</v>
      </c>
      <c r="G98" s="22"/>
      <c r="H98" s="44"/>
      <c r="I98" s="39">
        <f t="shared" si="7"/>
        <v>0</v>
      </c>
    </row>
    <row r="99" spans="1:9" hidden="1">
      <c r="A99" s="41"/>
      <c r="B99" s="27"/>
      <c r="C99" s="26"/>
      <c r="D99" s="120">
        <f t="shared" si="5"/>
        <v>0</v>
      </c>
      <c r="E99" s="44"/>
      <c r="F99" s="43">
        <f t="shared" si="6"/>
        <v>0</v>
      </c>
      <c r="G99" s="22"/>
      <c r="H99" s="44"/>
      <c r="I99" s="39">
        <f t="shared" si="7"/>
        <v>0</v>
      </c>
    </row>
    <row r="100" spans="1:9" hidden="1">
      <c r="A100" s="41"/>
      <c r="B100" s="27"/>
      <c r="C100" s="26"/>
      <c r="D100" s="120">
        <f t="shared" si="5"/>
        <v>0</v>
      </c>
      <c r="E100" s="44"/>
      <c r="F100" s="43">
        <f t="shared" si="6"/>
        <v>0</v>
      </c>
      <c r="G100" s="22"/>
      <c r="H100" s="44"/>
      <c r="I100" s="39">
        <f t="shared" si="7"/>
        <v>0</v>
      </c>
    </row>
    <row r="101" spans="1:9" hidden="1">
      <c r="A101" s="41"/>
      <c r="B101" s="27"/>
      <c r="C101" s="26"/>
      <c r="D101" s="120">
        <f t="shared" si="5"/>
        <v>0</v>
      </c>
      <c r="E101" s="44"/>
      <c r="F101" s="43">
        <f t="shared" si="6"/>
        <v>0</v>
      </c>
      <c r="G101" s="22"/>
      <c r="H101" s="44"/>
      <c r="I101" s="39">
        <f t="shared" si="7"/>
        <v>0</v>
      </c>
    </row>
    <row r="102" spans="1:9" hidden="1">
      <c r="A102" s="41"/>
      <c r="B102" s="27"/>
      <c r="C102" s="26"/>
      <c r="D102" s="120">
        <f t="shared" si="5"/>
        <v>0</v>
      </c>
      <c r="E102" s="44"/>
      <c r="F102" s="43">
        <f t="shared" si="6"/>
        <v>0</v>
      </c>
      <c r="G102" s="22"/>
      <c r="H102" s="44"/>
      <c r="I102" s="39">
        <f t="shared" si="7"/>
        <v>0</v>
      </c>
    </row>
    <row r="103" spans="1:9" ht="15.75" hidden="1">
      <c r="A103" s="55" t="s">
        <v>84</v>
      </c>
      <c r="B103" s="27"/>
      <c r="C103" s="26"/>
      <c r="D103" s="120">
        <f t="shared" si="5"/>
        <v>0</v>
      </c>
      <c r="E103" s="44"/>
      <c r="F103" s="43">
        <f t="shared" si="6"/>
        <v>0</v>
      </c>
      <c r="G103" s="22"/>
      <c r="H103" s="44"/>
      <c r="I103" s="39">
        <f t="shared" si="7"/>
        <v>0</v>
      </c>
    </row>
    <row r="104" spans="1:9" ht="15.75" thickTop="1"/>
  </sheetData>
  <sheetProtection formatCells="0" formatRows="0" insertRows="0" deleteRows="0"/>
  <sortState xmlns:xlrd2="http://schemas.microsoft.com/office/spreadsheetml/2017/richdata2" ref="A17:O36">
    <sortCondition ref="A17:A36"/>
  </sortState>
  <mergeCells count="12">
    <mergeCell ref="A1:I2"/>
    <mergeCell ref="A3:B3"/>
    <mergeCell ref="A4:B4"/>
    <mergeCell ref="A5:B5"/>
    <mergeCell ref="A6:B6"/>
    <mergeCell ref="C10:G10"/>
    <mergeCell ref="C14:G15"/>
    <mergeCell ref="L7:O7"/>
    <mergeCell ref="C13:G13"/>
    <mergeCell ref="A8:B8"/>
    <mergeCell ref="A7:B7"/>
    <mergeCell ref="A14:B15"/>
  </mergeCells>
  <conditionalFormatting sqref="G37:G103 A37:C102 H17:H103 B103:C103 D17:F103">
    <cfRule type="notContainsBlanks" dxfId="31" priority="16">
      <formula>LEN(TRIM(A17))&gt;0</formula>
    </cfRule>
  </conditionalFormatting>
  <conditionalFormatting sqref="I17:I103">
    <cfRule type="notContainsBlanks" dxfId="30" priority="15">
      <formula>LEN(TRIM(I17))&gt;0</formula>
    </cfRule>
  </conditionalFormatting>
  <conditionalFormatting sqref="C37:C1048576">
    <cfRule type="duplicateValues" dxfId="29" priority="11"/>
  </conditionalFormatting>
  <conditionalFormatting sqref="A103">
    <cfRule type="notContainsBlanks" dxfId="28" priority="10">
      <formula>LEN(TRIM(A103))&gt;0</formula>
    </cfRule>
  </conditionalFormatting>
  <conditionalFormatting sqref="C1:C16 C37:C1048576">
    <cfRule type="duplicateValues" dxfId="27" priority="9"/>
  </conditionalFormatting>
  <conditionalFormatting sqref="B17:B26 A27:B36">
    <cfRule type="notContainsBlanks" dxfId="26" priority="8">
      <formula>LEN(TRIM(A17))&gt;0</formula>
    </cfRule>
  </conditionalFormatting>
  <conditionalFormatting sqref="A17:A26">
    <cfRule type="notContainsBlanks" dxfId="25" priority="7">
      <formula>LEN(TRIM(A17))&gt;0</formula>
    </cfRule>
  </conditionalFormatting>
  <conditionalFormatting sqref="C23:C36">
    <cfRule type="notContainsBlanks" dxfId="24" priority="6">
      <formula>LEN(TRIM(C23))&gt;0</formula>
    </cfRule>
  </conditionalFormatting>
  <conditionalFormatting sqref="C17:C22">
    <cfRule type="notContainsBlanks" dxfId="23" priority="5">
      <formula>LEN(TRIM(C17))&gt;0</formula>
    </cfRule>
  </conditionalFormatting>
  <conditionalFormatting sqref="C17:C36">
    <cfRule type="duplicateValues" dxfId="22" priority="4"/>
  </conditionalFormatting>
  <conditionalFormatting sqref="C17:C36">
    <cfRule type="duplicateValues" dxfId="21" priority="3"/>
  </conditionalFormatting>
  <conditionalFormatting sqref="G23:G36">
    <cfRule type="notContainsBlanks" dxfId="20" priority="2">
      <formula>LEN(TRIM(G23))&gt;0</formula>
    </cfRule>
  </conditionalFormatting>
  <conditionalFormatting sqref="G17:G22">
    <cfRule type="notContainsBlanks" dxfId="19" priority="1">
      <formula>LEN(TRIM(G17))&gt;0</formula>
    </cfRule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805-F6CB-48D1-BF81-AE0708E855A5}">
  <dimension ref="A1:L103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2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2" ht="24" customHeight="1">
      <c r="A3" s="591" t="s">
        <v>30</v>
      </c>
      <c r="B3" s="592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2" ht="24" customHeight="1">
      <c r="A4" s="570" t="s">
        <v>31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570" t="s">
        <v>32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570" t="s">
        <v>33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499"/>
      <c r="B8" s="500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23" t="s">
        <v>85</v>
      </c>
      <c r="B10" s="130"/>
      <c r="C10" s="147"/>
      <c r="D10" s="141"/>
      <c r="E10" s="128"/>
      <c r="F10" s="128"/>
      <c r="G10" s="142"/>
      <c r="H10" s="116"/>
      <c r="I10" s="117"/>
    </row>
    <row r="11" spans="1:12" ht="15" customHeight="1">
      <c r="A11" s="74" t="s">
        <v>223</v>
      </c>
      <c r="B11" s="131"/>
      <c r="C11" s="148"/>
      <c r="D11" s="586" t="s">
        <v>226</v>
      </c>
      <c r="E11" s="502"/>
      <c r="F11" s="502"/>
      <c r="G11" s="587"/>
      <c r="H11" s="112" t="s">
        <v>3</v>
      </c>
      <c r="I11" s="113" t="s">
        <v>3</v>
      </c>
    </row>
    <row r="12" spans="1:12">
      <c r="A12" s="74" t="s">
        <v>224</v>
      </c>
      <c r="B12" s="131"/>
      <c r="C12" s="148"/>
      <c r="D12" s="586"/>
      <c r="E12" s="502"/>
      <c r="F12" s="502"/>
      <c r="G12" s="587"/>
      <c r="H12" s="114" t="s">
        <v>5</v>
      </c>
      <c r="I12" s="115" t="s">
        <v>4</v>
      </c>
    </row>
    <row r="13" spans="1:12">
      <c r="A13" s="585" t="s">
        <v>225</v>
      </c>
      <c r="B13" s="520"/>
      <c r="C13" s="148"/>
      <c r="D13" s="586"/>
      <c r="E13" s="502"/>
      <c r="F13" s="502"/>
      <c r="G13" s="587"/>
      <c r="H13" s="114"/>
      <c r="I13" s="118"/>
    </row>
    <row r="14" spans="1:12">
      <c r="A14" s="585"/>
      <c r="B14" s="520"/>
      <c r="C14" s="148"/>
      <c r="D14" s="586"/>
      <c r="E14" s="502"/>
      <c r="F14" s="502"/>
      <c r="G14" s="587"/>
      <c r="H14" s="76">
        <f>SUM(H16:H100)</f>
        <v>0</v>
      </c>
      <c r="I14" s="110">
        <f>SUM(I16:I100)</f>
        <v>0</v>
      </c>
    </row>
    <row r="15" spans="1:12" ht="15.75" thickBot="1">
      <c r="A15" s="75"/>
      <c r="B15" s="132"/>
      <c r="C15" s="149"/>
      <c r="D15" s="588"/>
      <c r="E15" s="589"/>
      <c r="F15" s="589"/>
      <c r="G15" s="590"/>
      <c r="H15" s="107"/>
      <c r="I15" s="111"/>
    </row>
    <row r="16" spans="1:12" s="54" customFormat="1" ht="24.75" customHeight="1" thickTop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</row>
    <row r="17" spans="1:9" s="421" customFormat="1" ht="23.25" customHeight="1">
      <c r="A17" s="427" t="s">
        <v>598</v>
      </c>
      <c r="B17" s="416" t="s">
        <v>599</v>
      </c>
      <c r="C17" s="428" t="s">
        <v>600</v>
      </c>
      <c r="D17" s="21">
        <v>15</v>
      </c>
      <c r="E17" s="424">
        <v>2</v>
      </c>
      <c r="F17" s="418">
        <f>E17*D17</f>
        <v>30</v>
      </c>
      <c r="G17" s="419">
        <v>32.99</v>
      </c>
      <c r="H17" s="79"/>
      <c r="I17" s="420">
        <f>H17*D17</f>
        <v>0</v>
      </c>
    </row>
    <row r="18" spans="1:9" s="421" customFormat="1" ht="23.25" customHeight="1">
      <c r="A18" s="427" t="s">
        <v>601</v>
      </c>
      <c r="B18" s="416" t="s">
        <v>602</v>
      </c>
      <c r="C18" s="428" t="s">
        <v>603</v>
      </c>
      <c r="D18" s="21">
        <v>15</v>
      </c>
      <c r="E18" s="424">
        <v>2</v>
      </c>
      <c r="F18" s="418">
        <f t="shared" ref="F18:F51" si="0">E18*D18</f>
        <v>30</v>
      </c>
      <c r="G18" s="419">
        <v>32.99</v>
      </c>
      <c r="H18" s="79"/>
      <c r="I18" s="420">
        <f t="shared" ref="I18:I51" si="1">H18*D18</f>
        <v>0</v>
      </c>
    </row>
    <row r="19" spans="1:9" s="421" customFormat="1" ht="23.25" customHeight="1">
      <c r="A19" s="427" t="s">
        <v>604</v>
      </c>
      <c r="B19" s="416" t="s">
        <v>605</v>
      </c>
      <c r="C19" s="428" t="s">
        <v>606</v>
      </c>
      <c r="D19" s="21">
        <v>15</v>
      </c>
      <c r="E19" s="424">
        <v>2</v>
      </c>
      <c r="F19" s="418">
        <f t="shared" si="0"/>
        <v>30</v>
      </c>
      <c r="G19" s="419">
        <v>32.99</v>
      </c>
      <c r="H19" s="79"/>
      <c r="I19" s="420">
        <f t="shared" si="1"/>
        <v>0</v>
      </c>
    </row>
    <row r="20" spans="1:9" s="421" customFormat="1" ht="23.25" customHeight="1">
      <c r="A20" s="427" t="s">
        <v>607</v>
      </c>
      <c r="B20" s="416" t="s">
        <v>608</v>
      </c>
      <c r="C20" s="428" t="s">
        <v>609</v>
      </c>
      <c r="D20" s="21">
        <v>15</v>
      </c>
      <c r="E20" s="424">
        <v>2</v>
      </c>
      <c r="F20" s="418">
        <f t="shared" si="0"/>
        <v>30</v>
      </c>
      <c r="G20" s="419">
        <v>32.99</v>
      </c>
      <c r="H20" s="79"/>
      <c r="I20" s="420">
        <f t="shared" si="1"/>
        <v>0</v>
      </c>
    </row>
    <row r="21" spans="1:9" s="421" customFormat="1" ht="12" hidden="1">
      <c r="A21" s="422"/>
      <c r="B21" s="423"/>
      <c r="C21" s="79"/>
      <c r="D21" s="21"/>
      <c r="E21" s="424"/>
      <c r="F21" s="418">
        <f t="shared" si="0"/>
        <v>0</v>
      </c>
      <c r="G21" s="81"/>
      <c r="H21" s="79"/>
      <c r="I21" s="420">
        <f t="shared" si="1"/>
        <v>0</v>
      </c>
    </row>
    <row r="22" spans="1:9" s="421" customFormat="1" ht="12" hidden="1">
      <c r="A22" s="422"/>
      <c r="B22" s="423"/>
      <c r="C22" s="79"/>
      <c r="D22" s="21"/>
      <c r="E22" s="424"/>
      <c r="F22" s="418">
        <f t="shared" si="0"/>
        <v>0</v>
      </c>
      <c r="G22" s="81"/>
      <c r="H22" s="79"/>
      <c r="I22" s="420">
        <f t="shared" si="1"/>
        <v>0</v>
      </c>
    </row>
    <row r="23" spans="1:9" s="410" customFormat="1" ht="12.75" hidden="1">
      <c r="A23" s="422"/>
      <c r="B23" s="423"/>
      <c r="C23" s="79"/>
      <c r="D23" s="21"/>
      <c r="E23" s="424"/>
      <c r="F23" s="418">
        <f t="shared" si="0"/>
        <v>0</v>
      </c>
      <c r="G23" s="425"/>
      <c r="H23" s="79"/>
      <c r="I23" s="420">
        <f t="shared" si="1"/>
        <v>0</v>
      </c>
    </row>
    <row r="24" spans="1:9" s="410" customFormat="1" ht="12.75" hidden="1">
      <c r="A24" s="422"/>
      <c r="B24" s="423"/>
      <c r="C24" s="79"/>
      <c r="D24" s="21"/>
      <c r="E24" s="424"/>
      <c r="F24" s="418">
        <f t="shared" si="0"/>
        <v>0</v>
      </c>
      <c r="G24" s="425"/>
      <c r="H24" s="79"/>
      <c r="I24" s="420">
        <f t="shared" si="1"/>
        <v>0</v>
      </c>
    </row>
    <row r="25" spans="1:9" s="410" customFormat="1" ht="12.75" hidden="1">
      <c r="A25" s="422"/>
      <c r="B25" s="423"/>
      <c r="C25" s="79"/>
      <c r="D25" s="21"/>
      <c r="E25" s="424"/>
      <c r="F25" s="418">
        <f t="shared" si="0"/>
        <v>0</v>
      </c>
      <c r="G25" s="425"/>
      <c r="H25" s="79"/>
      <c r="I25" s="420">
        <f t="shared" si="1"/>
        <v>0</v>
      </c>
    </row>
    <row r="26" spans="1:9" s="410" customFormat="1" ht="12.75" hidden="1">
      <c r="A26" s="422"/>
      <c r="B26" s="423"/>
      <c r="C26" s="79"/>
      <c r="D26" s="21"/>
      <c r="E26" s="424"/>
      <c r="F26" s="418">
        <f t="shared" si="0"/>
        <v>0</v>
      </c>
      <c r="G26" s="425"/>
      <c r="H26" s="79"/>
      <c r="I26" s="420">
        <f t="shared" si="1"/>
        <v>0</v>
      </c>
    </row>
    <row r="27" spans="1:9" s="410" customFormat="1" ht="12.75" hidden="1" customHeight="1">
      <c r="A27" s="422"/>
      <c r="B27" s="80"/>
      <c r="C27" s="79"/>
      <c r="D27" s="21"/>
      <c r="E27" s="426"/>
      <c r="F27" s="418">
        <f t="shared" si="0"/>
        <v>0</v>
      </c>
      <c r="G27" s="425"/>
      <c r="H27" s="426"/>
      <c r="I27" s="420">
        <f t="shared" si="1"/>
        <v>0</v>
      </c>
    </row>
    <row r="28" spans="1:9" s="410" customFormat="1" ht="12.75" hidden="1" customHeight="1">
      <c r="A28" s="422"/>
      <c r="B28" s="80"/>
      <c r="C28" s="79"/>
      <c r="D28" s="21"/>
      <c r="E28" s="426"/>
      <c r="F28" s="418">
        <f t="shared" si="0"/>
        <v>0</v>
      </c>
      <c r="G28" s="425"/>
      <c r="H28" s="426"/>
      <c r="I28" s="420">
        <f t="shared" si="1"/>
        <v>0</v>
      </c>
    </row>
    <row r="29" spans="1:9" s="12" customFormat="1" ht="12.75" hidden="1" customHeight="1">
      <c r="A29" s="41"/>
      <c r="B29" s="27"/>
      <c r="C29" s="26"/>
      <c r="D29" s="21"/>
      <c r="E29" s="44"/>
      <c r="F29" s="43">
        <f t="shared" si="0"/>
        <v>0</v>
      </c>
      <c r="G29" s="22"/>
      <c r="H29" s="44"/>
      <c r="I29" s="39">
        <f t="shared" si="1"/>
        <v>0</v>
      </c>
    </row>
    <row r="30" spans="1:9" s="12" customFormat="1" ht="12.75" hidden="1" customHeight="1">
      <c r="A30" s="41"/>
      <c r="B30" s="27"/>
      <c r="C30" s="26"/>
      <c r="D30" s="21"/>
      <c r="E30" s="44"/>
      <c r="F30" s="43">
        <f t="shared" si="0"/>
        <v>0</v>
      </c>
      <c r="G30" s="22"/>
      <c r="H30" s="44"/>
      <c r="I30" s="39">
        <f t="shared" si="1"/>
        <v>0</v>
      </c>
    </row>
    <row r="31" spans="1:9" s="12" customFormat="1" ht="12.75" hidden="1" customHeight="1">
      <c r="A31" s="41"/>
      <c r="B31" s="27"/>
      <c r="C31" s="26"/>
      <c r="D31" s="21"/>
      <c r="E31" s="44"/>
      <c r="F31" s="43">
        <f t="shared" si="0"/>
        <v>0</v>
      </c>
      <c r="G31" s="22"/>
      <c r="H31" s="44"/>
      <c r="I31" s="39">
        <f t="shared" si="1"/>
        <v>0</v>
      </c>
    </row>
    <row r="32" spans="1:9" s="12" customFormat="1" ht="12.75" hidden="1" customHeight="1">
      <c r="A32" s="41"/>
      <c r="B32" s="27"/>
      <c r="C32" s="26"/>
      <c r="D32" s="21"/>
      <c r="E32" s="44"/>
      <c r="F32" s="43">
        <f t="shared" si="0"/>
        <v>0</v>
      </c>
      <c r="G32" s="22"/>
      <c r="H32" s="44"/>
      <c r="I32" s="39">
        <f t="shared" si="1"/>
        <v>0</v>
      </c>
    </row>
    <row r="33" spans="1:9" s="12" customFormat="1" ht="12.75" hidden="1" customHeight="1">
      <c r="A33" s="41"/>
      <c r="B33" s="27"/>
      <c r="C33" s="26"/>
      <c r="D33" s="21"/>
      <c r="E33" s="44"/>
      <c r="F33" s="43">
        <f t="shared" si="0"/>
        <v>0</v>
      </c>
      <c r="G33" s="22"/>
      <c r="H33" s="44"/>
      <c r="I33" s="39">
        <f t="shared" si="1"/>
        <v>0</v>
      </c>
    </row>
    <row r="34" spans="1:9" s="12" customFormat="1" ht="12.75" hidden="1">
      <c r="A34" s="41"/>
      <c r="B34" s="27"/>
      <c r="C34" s="26"/>
      <c r="D34" s="21"/>
      <c r="E34" s="44"/>
      <c r="F34" s="43">
        <f t="shared" si="0"/>
        <v>0</v>
      </c>
      <c r="G34" s="22"/>
      <c r="H34" s="44"/>
      <c r="I34" s="39">
        <f t="shared" si="1"/>
        <v>0</v>
      </c>
    </row>
    <row r="35" spans="1:9" s="12" customFormat="1" ht="12.75" hidden="1">
      <c r="A35" s="41"/>
      <c r="B35" s="27"/>
      <c r="C35" s="26"/>
      <c r="D35" s="21"/>
      <c r="E35" s="44"/>
      <c r="F35" s="43">
        <f t="shared" si="0"/>
        <v>0</v>
      </c>
      <c r="G35" s="22"/>
      <c r="H35" s="44"/>
      <c r="I35" s="39">
        <f t="shared" si="1"/>
        <v>0</v>
      </c>
    </row>
    <row r="36" spans="1:9" s="12" customFormat="1" ht="12.75" hidden="1">
      <c r="A36" s="41"/>
      <c r="B36" s="27"/>
      <c r="C36" s="26"/>
      <c r="D36" s="21"/>
      <c r="E36" s="44"/>
      <c r="F36" s="43">
        <f t="shared" si="0"/>
        <v>0</v>
      </c>
      <c r="G36" s="22"/>
      <c r="H36" s="44"/>
      <c r="I36" s="39">
        <f t="shared" si="1"/>
        <v>0</v>
      </c>
    </row>
    <row r="37" spans="1:9" s="12" customFormat="1" ht="12.75" hidden="1">
      <c r="A37" s="41"/>
      <c r="B37" s="27"/>
      <c r="C37" s="26"/>
      <c r="D37" s="21"/>
      <c r="E37" s="44"/>
      <c r="F37" s="43">
        <f t="shared" si="0"/>
        <v>0</v>
      </c>
      <c r="G37" s="22"/>
      <c r="H37" s="44"/>
      <c r="I37" s="39">
        <f t="shared" si="1"/>
        <v>0</v>
      </c>
    </row>
    <row r="38" spans="1:9" s="12" customFormat="1" ht="12.75" hidden="1">
      <c r="A38" s="41"/>
      <c r="B38" s="27"/>
      <c r="C38" s="26"/>
      <c r="D38" s="21"/>
      <c r="E38" s="44"/>
      <c r="F38" s="43">
        <f t="shared" si="0"/>
        <v>0</v>
      </c>
      <c r="G38" s="22"/>
      <c r="H38" s="44"/>
      <c r="I38" s="39">
        <f t="shared" si="1"/>
        <v>0</v>
      </c>
    </row>
    <row r="39" spans="1:9" s="12" customFormat="1" ht="12.75" hidden="1">
      <c r="A39" s="41"/>
      <c r="B39" s="27"/>
      <c r="C39" s="26"/>
      <c r="D39" s="21"/>
      <c r="E39" s="44"/>
      <c r="F39" s="43">
        <f t="shared" si="0"/>
        <v>0</v>
      </c>
      <c r="G39" s="22"/>
      <c r="H39" s="44"/>
      <c r="I39" s="39">
        <f t="shared" si="1"/>
        <v>0</v>
      </c>
    </row>
    <row r="40" spans="1:9" s="12" customFormat="1" ht="12.75" hidden="1">
      <c r="A40" s="41"/>
      <c r="B40" s="27"/>
      <c r="C40" s="26"/>
      <c r="D40" s="21"/>
      <c r="E40" s="44"/>
      <c r="F40" s="43">
        <f t="shared" si="0"/>
        <v>0</v>
      </c>
      <c r="G40" s="22"/>
      <c r="H40" s="44"/>
      <c r="I40" s="39">
        <f t="shared" si="1"/>
        <v>0</v>
      </c>
    </row>
    <row r="41" spans="1:9" s="12" customFormat="1" ht="12.75" hidden="1">
      <c r="A41" s="41"/>
      <c r="B41" s="27"/>
      <c r="C41" s="26"/>
      <c r="D41" s="21"/>
      <c r="E41" s="44"/>
      <c r="F41" s="43">
        <f t="shared" si="0"/>
        <v>0</v>
      </c>
      <c r="G41" s="22"/>
      <c r="H41" s="44"/>
      <c r="I41" s="39">
        <f t="shared" si="1"/>
        <v>0</v>
      </c>
    </row>
    <row r="42" spans="1:9" s="12" customFormat="1" ht="12.75" hidden="1">
      <c r="A42" s="41"/>
      <c r="B42" s="27"/>
      <c r="C42" s="26"/>
      <c r="D42" s="21"/>
      <c r="E42" s="44"/>
      <c r="F42" s="43">
        <f t="shared" si="0"/>
        <v>0</v>
      </c>
      <c r="G42" s="22"/>
      <c r="H42" s="44"/>
      <c r="I42" s="39">
        <f t="shared" si="1"/>
        <v>0</v>
      </c>
    </row>
    <row r="43" spans="1:9" s="12" customFormat="1" ht="12.75" hidden="1">
      <c r="A43" s="41"/>
      <c r="B43" s="27"/>
      <c r="C43" s="26"/>
      <c r="D43" s="21"/>
      <c r="E43" s="44"/>
      <c r="F43" s="43">
        <f t="shared" si="0"/>
        <v>0</v>
      </c>
      <c r="G43" s="22"/>
      <c r="H43" s="44"/>
      <c r="I43" s="39">
        <f t="shared" si="1"/>
        <v>0</v>
      </c>
    </row>
    <row r="44" spans="1:9" s="12" customFormat="1" ht="12.75" hidden="1">
      <c r="A44" s="41"/>
      <c r="B44" s="27"/>
      <c r="C44" s="26"/>
      <c r="D44" s="21"/>
      <c r="E44" s="44"/>
      <c r="F44" s="43">
        <f t="shared" si="0"/>
        <v>0</v>
      </c>
      <c r="G44" s="22"/>
      <c r="H44" s="44"/>
      <c r="I44" s="39">
        <f t="shared" si="1"/>
        <v>0</v>
      </c>
    </row>
    <row r="45" spans="1:9" s="12" customFormat="1" ht="12.75" hidden="1">
      <c r="A45" s="41"/>
      <c r="B45" s="27"/>
      <c r="C45" s="26"/>
      <c r="D45" s="21"/>
      <c r="E45" s="44"/>
      <c r="F45" s="43">
        <f t="shared" si="0"/>
        <v>0</v>
      </c>
      <c r="G45" s="22"/>
      <c r="H45" s="44"/>
      <c r="I45" s="39">
        <f t="shared" si="1"/>
        <v>0</v>
      </c>
    </row>
    <row r="46" spans="1:9" s="12" customFormat="1" ht="12.75" hidden="1">
      <c r="A46" s="41"/>
      <c r="B46" s="27"/>
      <c r="C46" s="26"/>
      <c r="D46" s="21"/>
      <c r="E46" s="44"/>
      <c r="F46" s="43">
        <f t="shared" si="0"/>
        <v>0</v>
      </c>
      <c r="G46" s="22"/>
      <c r="H46" s="44"/>
      <c r="I46" s="39">
        <f t="shared" si="1"/>
        <v>0</v>
      </c>
    </row>
    <row r="47" spans="1:9" s="12" customFormat="1" ht="12.75" hidden="1">
      <c r="A47" s="41"/>
      <c r="B47" s="27"/>
      <c r="C47" s="26"/>
      <c r="D47" s="21"/>
      <c r="E47" s="44"/>
      <c r="F47" s="43">
        <f t="shared" si="0"/>
        <v>0</v>
      </c>
      <c r="G47" s="22"/>
      <c r="H47" s="44"/>
      <c r="I47" s="39">
        <f t="shared" si="1"/>
        <v>0</v>
      </c>
    </row>
    <row r="48" spans="1:9" s="12" customFormat="1" ht="12.75" hidden="1">
      <c r="A48" s="41"/>
      <c r="B48" s="27"/>
      <c r="C48" s="26"/>
      <c r="D48" s="21"/>
      <c r="E48" s="44"/>
      <c r="F48" s="43">
        <f t="shared" si="0"/>
        <v>0</v>
      </c>
      <c r="G48" s="22"/>
      <c r="H48" s="44"/>
      <c r="I48" s="39">
        <f t="shared" si="1"/>
        <v>0</v>
      </c>
    </row>
    <row r="49" spans="1:9" s="12" customFormat="1" ht="12.75" hidden="1">
      <c r="A49" s="41"/>
      <c r="B49" s="27"/>
      <c r="C49" s="26"/>
      <c r="D49" s="21"/>
      <c r="E49" s="44"/>
      <c r="F49" s="43">
        <f t="shared" si="0"/>
        <v>0</v>
      </c>
      <c r="G49" s="22"/>
      <c r="H49" s="44"/>
      <c r="I49" s="39">
        <f t="shared" si="1"/>
        <v>0</v>
      </c>
    </row>
    <row r="50" spans="1:9" s="12" customFormat="1" ht="12.75" hidden="1">
      <c r="A50" s="41"/>
      <c r="B50" s="27"/>
      <c r="C50" s="26"/>
      <c r="D50" s="21"/>
      <c r="E50" s="44"/>
      <c r="F50" s="43">
        <f t="shared" si="0"/>
        <v>0</v>
      </c>
      <c r="G50" s="22"/>
      <c r="H50" s="44"/>
      <c r="I50" s="39">
        <f t="shared" si="1"/>
        <v>0</v>
      </c>
    </row>
    <row r="51" spans="1:9" s="12" customFormat="1" ht="12.75" hidden="1">
      <c r="A51" s="41"/>
      <c r="B51" s="27"/>
      <c r="C51" s="26"/>
      <c r="D51" s="21"/>
      <c r="E51" s="44"/>
      <c r="F51" s="43">
        <f t="shared" si="0"/>
        <v>0</v>
      </c>
      <c r="G51" s="22"/>
      <c r="H51" s="44"/>
      <c r="I51" s="39">
        <f t="shared" si="1"/>
        <v>0</v>
      </c>
    </row>
    <row r="52" spans="1:9" s="12" customFormat="1" ht="12.75" hidden="1">
      <c r="A52" s="41"/>
      <c r="B52" s="27"/>
      <c r="C52" s="26"/>
      <c r="D52" s="21"/>
      <c r="E52" s="44"/>
      <c r="F52" s="43">
        <f t="shared" ref="F52:F103" si="2">E52*D52</f>
        <v>0</v>
      </c>
      <c r="G52" s="22"/>
      <c r="H52" s="44"/>
      <c r="I52" s="39">
        <f t="shared" ref="I52:I103" si="3">H52*D52</f>
        <v>0</v>
      </c>
    </row>
    <row r="53" spans="1:9" s="12" customFormat="1" ht="12.75" hidden="1">
      <c r="A53" s="41"/>
      <c r="B53" s="27"/>
      <c r="C53" s="26"/>
      <c r="D53" s="21"/>
      <c r="E53" s="44"/>
      <c r="F53" s="43">
        <f t="shared" si="2"/>
        <v>0</v>
      </c>
      <c r="G53" s="22"/>
      <c r="H53" s="44"/>
      <c r="I53" s="39">
        <f t="shared" si="3"/>
        <v>0</v>
      </c>
    </row>
    <row r="54" spans="1:9" s="12" customFormat="1" ht="12.75" hidden="1">
      <c r="A54" s="41"/>
      <c r="B54" s="27"/>
      <c r="C54" s="26"/>
      <c r="D54" s="21"/>
      <c r="E54" s="44"/>
      <c r="F54" s="43">
        <f t="shared" si="2"/>
        <v>0</v>
      </c>
      <c r="G54" s="22"/>
      <c r="H54" s="44"/>
      <c r="I54" s="39">
        <f t="shared" si="3"/>
        <v>0</v>
      </c>
    </row>
    <row r="55" spans="1:9" s="12" customFormat="1" ht="12.75" hidden="1">
      <c r="A55" s="41"/>
      <c r="B55" s="27"/>
      <c r="C55" s="26"/>
      <c r="D55" s="21"/>
      <c r="E55" s="44"/>
      <c r="F55" s="43">
        <f t="shared" si="2"/>
        <v>0</v>
      </c>
      <c r="G55" s="22"/>
      <c r="H55" s="44"/>
      <c r="I55" s="39">
        <f t="shared" si="3"/>
        <v>0</v>
      </c>
    </row>
    <row r="56" spans="1:9" s="12" customFormat="1" ht="12.75" hidden="1">
      <c r="A56" s="41"/>
      <c r="B56" s="27"/>
      <c r="C56" s="26"/>
      <c r="D56" s="21"/>
      <c r="E56" s="44"/>
      <c r="F56" s="43">
        <f t="shared" si="2"/>
        <v>0</v>
      </c>
      <c r="G56" s="22"/>
      <c r="H56" s="44"/>
      <c r="I56" s="39">
        <f t="shared" si="3"/>
        <v>0</v>
      </c>
    </row>
    <row r="57" spans="1:9" s="12" customFormat="1" ht="12.75" hidden="1">
      <c r="A57" s="41"/>
      <c r="B57" s="27"/>
      <c r="C57" s="26"/>
      <c r="D57" s="21"/>
      <c r="E57" s="44"/>
      <c r="F57" s="43">
        <f t="shared" si="2"/>
        <v>0</v>
      </c>
      <c r="G57" s="22"/>
      <c r="H57" s="44"/>
      <c r="I57" s="39">
        <f t="shared" si="3"/>
        <v>0</v>
      </c>
    </row>
    <row r="58" spans="1:9" s="12" customFormat="1" ht="12.75" hidden="1">
      <c r="A58" s="41"/>
      <c r="B58" s="27"/>
      <c r="C58" s="26"/>
      <c r="D58" s="21"/>
      <c r="E58" s="44"/>
      <c r="F58" s="43">
        <f t="shared" si="2"/>
        <v>0</v>
      </c>
      <c r="G58" s="22"/>
      <c r="H58" s="44"/>
      <c r="I58" s="39">
        <f t="shared" si="3"/>
        <v>0</v>
      </c>
    </row>
    <row r="59" spans="1:9" s="12" customFormat="1" ht="12.75" hidden="1">
      <c r="A59" s="41"/>
      <c r="B59" s="27"/>
      <c r="C59" s="26"/>
      <c r="D59" s="21"/>
      <c r="E59" s="44"/>
      <c r="F59" s="43">
        <f t="shared" si="2"/>
        <v>0</v>
      </c>
      <c r="G59" s="22"/>
      <c r="H59" s="44"/>
      <c r="I59" s="39">
        <f t="shared" si="3"/>
        <v>0</v>
      </c>
    </row>
    <row r="60" spans="1:9" s="12" customFormat="1" ht="12.75" hidden="1">
      <c r="A60" s="41"/>
      <c r="B60" s="27"/>
      <c r="C60" s="26"/>
      <c r="D60" s="21"/>
      <c r="E60" s="44"/>
      <c r="F60" s="43">
        <f t="shared" si="2"/>
        <v>0</v>
      </c>
      <c r="G60" s="22"/>
      <c r="H60" s="44"/>
      <c r="I60" s="39">
        <f t="shared" si="3"/>
        <v>0</v>
      </c>
    </row>
    <row r="61" spans="1:9" s="12" customFormat="1" ht="12.75" hidden="1">
      <c r="A61" s="41"/>
      <c r="B61" s="27"/>
      <c r="C61" s="26"/>
      <c r="D61" s="21"/>
      <c r="E61" s="44"/>
      <c r="F61" s="43">
        <f t="shared" si="2"/>
        <v>0</v>
      </c>
      <c r="G61" s="22"/>
      <c r="H61" s="44"/>
      <c r="I61" s="39">
        <f t="shared" si="3"/>
        <v>0</v>
      </c>
    </row>
    <row r="62" spans="1:9" s="12" customFormat="1" ht="12.75" hidden="1">
      <c r="A62" s="41"/>
      <c r="B62" s="27"/>
      <c r="C62" s="26"/>
      <c r="D62" s="21"/>
      <c r="E62" s="44"/>
      <c r="F62" s="43">
        <f t="shared" si="2"/>
        <v>0</v>
      </c>
      <c r="G62" s="22"/>
      <c r="H62" s="44"/>
      <c r="I62" s="39">
        <f t="shared" si="3"/>
        <v>0</v>
      </c>
    </row>
    <row r="63" spans="1:9" s="12" customFormat="1" ht="12.75" hidden="1">
      <c r="A63" s="41"/>
      <c r="B63" s="27"/>
      <c r="C63" s="26"/>
      <c r="D63" s="21"/>
      <c r="E63" s="44"/>
      <c r="F63" s="43">
        <f t="shared" si="2"/>
        <v>0</v>
      </c>
      <c r="G63" s="22"/>
      <c r="H63" s="44"/>
      <c r="I63" s="39">
        <f t="shared" si="3"/>
        <v>0</v>
      </c>
    </row>
    <row r="64" spans="1:9" s="12" customFormat="1" ht="12.75" hidden="1">
      <c r="A64" s="41"/>
      <c r="B64" s="27"/>
      <c r="C64" s="26"/>
      <c r="D64" s="21"/>
      <c r="E64" s="44"/>
      <c r="F64" s="43">
        <f t="shared" si="2"/>
        <v>0</v>
      </c>
      <c r="G64" s="22"/>
      <c r="H64" s="44"/>
      <c r="I64" s="39">
        <f t="shared" si="3"/>
        <v>0</v>
      </c>
    </row>
    <row r="65" spans="1:9" s="12" customFormat="1" ht="12.75" hidden="1">
      <c r="A65" s="41"/>
      <c r="B65" s="27"/>
      <c r="C65" s="26"/>
      <c r="D65" s="21"/>
      <c r="E65" s="44"/>
      <c r="F65" s="43">
        <f t="shared" si="2"/>
        <v>0</v>
      </c>
      <c r="G65" s="22"/>
      <c r="H65" s="44"/>
      <c r="I65" s="39">
        <f t="shared" si="3"/>
        <v>0</v>
      </c>
    </row>
    <row r="66" spans="1:9" s="40" customFormat="1" ht="12.75" hidden="1">
      <c r="A66" s="41"/>
      <c r="B66" s="27"/>
      <c r="C66" s="26"/>
      <c r="D66" s="21"/>
      <c r="E66" s="44"/>
      <c r="F66" s="43">
        <f t="shared" si="2"/>
        <v>0</v>
      </c>
      <c r="G66" s="22"/>
      <c r="H66" s="44"/>
      <c r="I66" s="39">
        <f t="shared" si="3"/>
        <v>0</v>
      </c>
    </row>
    <row r="67" spans="1:9" s="40" customFormat="1" ht="12.75" hidden="1">
      <c r="A67" s="41"/>
      <c r="B67" s="27"/>
      <c r="C67" s="26"/>
      <c r="D67" s="21"/>
      <c r="E67" s="44"/>
      <c r="F67" s="43">
        <f t="shared" si="2"/>
        <v>0</v>
      </c>
      <c r="G67" s="22"/>
      <c r="H67" s="44"/>
      <c r="I67" s="39">
        <f t="shared" si="3"/>
        <v>0</v>
      </c>
    </row>
    <row r="68" spans="1:9" s="40" customFormat="1" ht="12.75" hidden="1">
      <c r="A68" s="41"/>
      <c r="B68" s="27"/>
      <c r="C68" s="26"/>
      <c r="D68" s="21"/>
      <c r="E68" s="44"/>
      <c r="F68" s="43">
        <f t="shared" si="2"/>
        <v>0</v>
      </c>
      <c r="G68" s="22"/>
      <c r="H68" s="44"/>
      <c r="I68" s="39">
        <f t="shared" si="3"/>
        <v>0</v>
      </c>
    </row>
    <row r="69" spans="1:9" s="40" customFormat="1" ht="12.75" hidden="1">
      <c r="A69" s="41"/>
      <c r="B69" s="27"/>
      <c r="C69" s="26"/>
      <c r="D69" s="21"/>
      <c r="E69" s="44"/>
      <c r="F69" s="43">
        <f t="shared" si="2"/>
        <v>0</v>
      </c>
      <c r="G69" s="22"/>
      <c r="H69" s="44"/>
      <c r="I69" s="39">
        <f t="shared" si="3"/>
        <v>0</v>
      </c>
    </row>
    <row r="70" spans="1:9" s="40" customFormat="1" ht="12.75" hidden="1">
      <c r="A70" s="41"/>
      <c r="B70" s="27"/>
      <c r="C70" s="26"/>
      <c r="D70" s="21"/>
      <c r="E70" s="44"/>
      <c r="F70" s="43">
        <f t="shared" si="2"/>
        <v>0</v>
      </c>
      <c r="G70" s="22"/>
      <c r="H70" s="44"/>
      <c r="I70" s="39">
        <f t="shared" si="3"/>
        <v>0</v>
      </c>
    </row>
    <row r="71" spans="1:9" s="40" customFormat="1" ht="12.75" hidden="1">
      <c r="A71" s="41"/>
      <c r="B71" s="27"/>
      <c r="C71" s="26"/>
      <c r="D71" s="21"/>
      <c r="E71" s="44"/>
      <c r="F71" s="43">
        <f t="shared" si="2"/>
        <v>0</v>
      </c>
      <c r="G71" s="22"/>
      <c r="H71" s="44"/>
      <c r="I71" s="39">
        <f t="shared" si="3"/>
        <v>0</v>
      </c>
    </row>
    <row r="72" spans="1:9" s="40" customFormat="1" ht="12.75" hidden="1">
      <c r="A72" s="41"/>
      <c r="B72" s="27"/>
      <c r="C72" s="26"/>
      <c r="D72" s="21"/>
      <c r="E72" s="44"/>
      <c r="F72" s="43">
        <f t="shared" si="2"/>
        <v>0</v>
      </c>
      <c r="G72" s="22"/>
      <c r="H72" s="44"/>
      <c r="I72" s="39">
        <f t="shared" si="3"/>
        <v>0</v>
      </c>
    </row>
    <row r="73" spans="1:9" s="40" customFormat="1" ht="12.75" hidden="1">
      <c r="A73" s="41"/>
      <c r="B73" s="27"/>
      <c r="C73" s="26"/>
      <c r="D73" s="21"/>
      <c r="E73" s="44"/>
      <c r="F73" s="43">
        <f t="shared" si="2"/>
        <v>0</v>
      </c>
      <c r="G73" s="22"/>
      <c r="H73" s="44"/>
      <c r="I73" s="39">
        <f t="shared" si="3"/>
        <v>0</v>
      </c>
    </row>
    <row r="74" spans="1:9" s="40" customFormat="1" ht="12.75" hidden="1">
      <c r="A74" s="41"/>
      <c r="B74" s="27"/>
      <c r="C74" s="26"/>
      <c r="D74" s="21"/>
      <c r="E74" s="44"/>
      <c r="F74" s="43">
        <f t="shared" si="2"/>
        <v>0</v>
      </c>
      <c r="G74" s="22"/>
      <c r="H74" s="44"/>
      <c r="I74" s="39">
        <f t="shared" si="3"/>
        <v>0</v>
      </c>
    </row>
    <row r="75" spans="1:9" s="40" customFormat="1" ht="12.75" hidden="1">
      <c r="A75" s="41"/>
      <c r="B75" s="27"/>
      <c r="C75" s="26"/>
      <c r="D75" s="21"/>
      <c r="E75" s="44"/>
      <c r="F75" s="43">
        <f t="shared" si="2"/>
        <v>0</v>
      </c>
      <c r="G75" s="22"/>
      <c r="H75" s="44"/>
      <c r="I75" s="39">
        <f t="shared" si="3"/>
        <v>0</v>
      </c>
    </row>
    <row r="76" spans="1:9" s="40" customFormat="1" ht="12.75" hidden="1">
      <c r="A76" s="41"/>
      <c r="B76" s="27"/>
      <c r="C76" s="26"/>
      <c r="D76" s="21"/>
      <c r="E76" s="44"/>
      <c r="F76" s="43">
        <f t="shared" si="2"/>
        <v>0</v>
      </c>
      <c r="G76" s="22"/>
      <c r="H76" s="44"/>
      <c r="I76" s="39">
        <f t="shared" si="3"/>
        <v>0</v>
      </c>
    </row>
    <row r="77" spans="1:9" hidden="1">
      <c r="A77" s="41"/>
      <c r="B77" s="27"/>
      <c r="C77" s="26"/>
      <c r="D77" s="21"/>
      <c r="E77" s="44"/>
      <c r="F77" s="43">
        <f t="shared" si="2"/>
        <v>0</v>
      </c>
      <c r="G77" s="22"/>
      <c r="H77" s="44"/>
      <c r="I77" s="39">
        <f t="shared" si="3"/>
        <v>0</v>
      </c>
    </row>
    <row r="78" spans="1:9" hidden="1">
      <c r="A78" s="41"/>
      <c r="B78" s="27"/>
      <c r="C78" s="26"/>
      <c r="D78" s="21"/>
      <c r="E78" s="44"/>
      <c r="F78" s="43">
        <f t="shared" si="2"/>
        <v>0</v>
      </c>
      <c r="G78" s="22"/>
      <c r="H78" s="44"/>
      <c r="I78" s="39">
        <f t="shared" si="3"/>
        <v>0</v>
      </c>
    </row>
    <row r="79" spans="1:9" hidden="1">
      <c r="A79" s="41"/>
      <c r="B79" s="27"/>
      <c r="C79" s="26"/>
      <c r="D79" s="21"/>
      <c r="E79" s="44"/>
      <c r="F79" s="43">
        <f t="shared" si="2"/>
        <v>0</v>
      </c>
      <c r="G79" s="22"/>
      <c r="H79" s="44"/>
      <c r="I79" s="39">
        <f t="shared" si="3"/>
        <v>0</v>
      </c>
    </row>
    <row r="80" spans="1:9" hidden="1">
      <c r="A80" s="41"/>
      <c r="B80" s="27"/>
      <c r="C80" s="26"/>
      <c r="D80" s="21"/>
      <c r="E80" s="44"/>
      <c r="F80" s="43">
        <f t="shared" si="2"/>
        <v>0</v>
      </c>
      <c r="G80" s="22"/>
      <c r="H80" s="44"/>
      <c r="I80" s="39">
        <f t="shared" si="3"/>
        <v>0</v>
      </c>
    </row>
    <row r="81" spans="1:9" hidden="1">
      <c r="A81" s="41"/>
      <c r="B81" s="27"/>
      <c r="C81" s="26"/>
      <c r="D81" s="21"/>
      <c r="E81" s="44"/>
      <c r="F81" s="43">
        <f t="shared" si="2"/>
        <v>0</v>
      </c>
      <c r="G81" s="22"/>
      <c r="H81" s="44"/>
      <c r="I81" s="39">
        <f t="shared" si="3"/>
        <v>0</v>
      </c>
    </row>
    <row r="82" spans="1:9" hidden="1">
      <c r="A82" s="41"/>
      <c r="B82" s="27"/>
      <c r="C82" s="26"/>
      <c r="D82" s="21"/>
      <c r="E82" s="44"/>
      <c r="F82" s="43">
        <f t="shared" si="2"/>
        <v>0</v>
      </c>
      <c r="G82" s="22"/>
      <c r="H82" s="44"/>
      <c r="I82" s="39">
        <f t="shared" si="3"/>
        <v>0</v>
      </c>
    </row>
    <row r="83" spans="1:9" hidden="1">
      <c r="A83" s="41"/>
      <c r="B83" s="27"/>
      <c r="C83" s="26"/>
      <c r="D83" s="21"/>
      <c r="E83" s="44"/>
      <c r="F83" s="43">
        <f t="shared" si="2"/>
        <v>0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21"/>
      <c r="E84" s="44"/>
      <c r="F84" s="43">
        <f t="shared" si="2"/>
        <v>0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21"/>
      <c r="E85" s="44"/>
      <c r="F85" s="43">
        <f t="shared" si="2"/>
        <v>0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21"/>
      <c r="E86" s="44"/>
      <c r="F86" s="43">
        <f t="shared" si="2"/>
        <v>0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21"/>
      <c r="E87" s="44"/>
      <c r="F87" s="43">
        <f t="shared" si="2"/>
        <v>0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21"/>
      <c r="E88" s="44"/>
      <c r="F88" s="43">
        <f t="shared" si="2"/>
        <v>0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21"/>
      <c r="E89" s="44"/>
      <c r="F89" s="43">
        <f t="shared" si="2"/>
        <v>0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21"/>
      <c r="E90" s="44"/>
      <c r="F90" s="43">
        <f t="shared" si="2"/>
        <v>0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21"/>
      <c r="E91" s="44"/>
      <c r="F91" s="43">
        <f t="shared" si="2"/>
        <v>0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21"/>
      <c r="E92" s="44"/>
      <c r="F92" s="43">
        <f t="shared" si="2"/>
        <v>0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21"/>
      <c r="E93" s="44"/>
      <c r="F93" s="43">
        <f t="shared" si="2"/>
        <v>0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21"/>
      <c r="E94" s="44"/>
      <c r="F94" s="43">
        <f t="shared" si="2"/>
        <v>0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21"/>
      <c r="E95" s="44"/>
      <c r="F95" s="43">
        <f t="shared" si="2"/>
        <v>0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21"/>
      <c r="E96" s="44"/>
      <c r="F96" s="43">
        <f t="shared" si="2"/>
        <v>0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21"/>
      <c r="E97" s="44"/>
      <c r="F97" s="43">
        <f t="shared" si="2"/>
        <v>0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21"/>
      <c r="E98" s="44"/>
      <c r="F98" s="43">
        <f t="shared" si="2"/>
        <v>0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21"/>
      <c r="E99" s="44"/>
      <c r="F99" s="43">
        <f t="shared" si="2"/>
        <v>0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21"/>
      <c r="E100" s="44"/>
      <c r="F100" s="43">
        <f t="shared" si="2"/>
        <v>0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21"/>
      <c r="E101" s="44"/>
      <c r="F101" s="43">
        <f t="shared" si="2"/>
        <v>0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21"/>
      <c r="E102" s="44"/>
      <c r="F102" s="43">
        <f t="shared" si="2"/>
        <v>0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21"/>
      <c r="E103" s="44"/>
      <c r="F103" s="43">
        <f t="shared" si="2"/>
        <v>0</v>
      </c>
      <c r="G103" s="22"/>
      <c r="H103" s="44"/>
      <c r="I103" s="39">
        <f t="shared" si="3"/>
        <v>0</v>
      </c>
    </row>
  </sheetData>
  <sheetProtection formatCells="0" formatRows="0" insertRows="0" deleteRows="0"/>
  <mergeCells count="9">
    <mergeCell ref="A13:B14"/>
    <mergeCell ref="D11:G15"/>
    <mergeCell ref="A8:B8"/>
    <mergeCell ref="A1:I2"/>
    <mergeCell ref="A3:B3"/>
    <mergeCell ref="A4:B4"/>
    <mergeCell ref="A5:B5"/>
    <mergeCell ref="A6:B6"/>
    <mergeCell ref="A7:B7"/>
  </mergeCells>
  <conditionalFormatting sqref="B17:B26 G23:G103 A27:B102 H17:H103 B103 D17:F103">
    <cfRule type="notContainsBlanks" dxfId="18" priority="11">
      <formula>LEN(TRIM(A17))&gt;0</formula>
    </cfRule>
  </conditionalFormatting>
  <conditionalFormatting sqref="I17:I103">
    <cfRule type="notContainsBlanks" dxfId="17" priority="10">
      <formula>LEN(TRIM(I17))&gt;0</formula>
    </cfRule>
  </conditionalFormatting>
  <conditionalFormatting sqref="A17:A26">
    <cfRule type="notContainsBlanks" dxfId="16" priority="9">
      <formula>LEN(TRIM(A17))&gt;0</formula>
    </cfRule>
  </conditionalFormatting>
  <conditionalFormatting sqref="G17:G22">
    <cfRule type="notContainsBlanks" dxfId="15" priority="7">
      <formula>LEN(TRIM(G17))&gt;0</formula>
    </cfRule>
  </conditionalFormatting>
  <conditionalFormatting sqref="A103">
    <cfRule type="notContainsBlanks" dxfId="14" priority="5">
      <formula>LEN(TRIM(A103))&gt;0</formula>
    </cfRule>
  </conditionalFormatting>
  <conditionalFormatting sqref="C23:C103">
    <cfRule type="notContainsBlanks" dxfId="13" priority="4">
      <formula>LEN(TRIM(C23))&gt;0</formula>
    </cfRule>
  </conditionalFormatting>
  <conditionalFormatting sqref="C17:C22">
    <cfRule type="notContainsBlanks" dxfId="12" priority="3">
      <formula>LEN(TRIM(C17))&gt;0</formula>
    </cfRule>
  </conditionalFormatting>
  <conditionalFormatting sqref="C17:C1048576">
    <cfRule type="duplicateValues" dxfId="11" priority="2"/>
  </conditionalFormatting>
  <conditionalFormatting sqref="C1:C1048576">
    <cfRule type="duplicateValues" dxfId="10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9AAF-33D6-4327-A325-5AD6A093EC06}">
  <dimension ref="A1:Q103"/>
  <sheetViews>
    <sheetView showGridLines="0" workbookViewId="0">
      <selection activeCell="O29" sqref="O2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0" width="8.88671875" style="5"/>
    <col min="11" max="17" width="8.88671875" style="1"/>
    <col min="18" max="16384" width="8.88671875" style="5"/>
  </cols>
  <sheetData>
    <row r="1" spans="1:17" ht="23.25" customHeight="1">
      <c r="A1" s="567" t="s">
        <v>318</v>
      </c>
      <c r="B1" s="567"/>
      <c r="C1" s="567"/>
      <c r="D1" s="567"/>
      <c r="E1" s="567"/>
      <c r="F1" s="567"/>
      <c r="G1" s="567"/>
      <c r="H1" s="567"/>
      <c r="I1" s="567"/>
    </row>
    <row r="2" spans="1:17" ht="24" customHeight="1" thickBot="1">
      <c r="A2" s="567"/>
      <c r="B2" s="567"/>
      <c r="C2" s="567"/>
      <c r="D2" s="567"/>
      <c r="E2" s="567"/>
      <c r="F2" s="567"/>
      <c r="G2" s="567"/>
      <c r="H2" s="567"/>
      <c r="I2" s="567"/>
    </row>
    <row r="3" spans="1:17" ht="24" customHeight="1">
      <c r="A3" s="568" t="s">
        <v>203</v>
      </c>
      <c r="B3" s="569"/>
      <c r="C3" s="15" t="s">
        <v>6</v>
      </c>
      <c r="D3" s="10"/>
      <c r="E3" s="10"/>
      <c r="F3" s="18" t="s">
        <v>11</v>
      </c>
      <c r="G3" s="47"/>
      <c r="H3" s="48"/>
      <c r="I3" s="47"/>
    </row>
    <row r="4" spans="1:17" ht="24" customHeight="1">
      <c r="A4" s="570" t="s">
        <v>204</v>
      </c>
      <c r="B4" s="571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7" ht="24" customHeight="1">
      <c r="A5" s="570" t="s">
        <v>205</v>
      </c>
      <c r="B5" s="571"/>
      <c r="C5" s="15" t="s">
        <v>8</v>
      </c>
      <c r="D5" s="10"/>
      <c r="E5" s="10"/>
      <c r="F5" s="19" t="s">
        <v>13</v>
      </c>
      <c r="G5" s="9"/>
      <c r="H5" s="25"/>
      <c r="I5" s="9"/>
      <c r="L5" s="164"/>
    </row>
    <row r="6" spans="1:17" ht="24" customHeight="1">
      <c r="A6" s="570" t="s">
        <v>218</v>
      </c>
      <c r="B6" s="571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7" ht="24" customHeight="1">
      <c r="A7" s="559" t="s">
        <v>216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7" ht="14.25" customHeight="1" thickBot="1">
      <c r="A8" s="499"/>
      <c r="B8" s="500"/>
      <c r="C8" s="6"/>
      <c r="D8" s="7"/>
      <c r="E8" s="17"/>
      <c r="F8" s="16"/>
      <c r="G8" s="4"/>
      <c r="H8" s="23"/>
    </row>
    <row r="9" spans="1:17" ht="15.75" customHeight="1" thickTop="1">
      <c r="A9" s="123" t="s">
        <v>85</v>
      </c>
      <c r="B9" s="599" t="s">
        <v>813</v>
      </c>
      <c r="C9" s="600"/>
      <c r="D9" s="600"/>
      <c r="E9" s="600"/>
      <c r="F9" s="600"/>
      <c r="G9" s="601"/>
      <c r="H9" s="116"/>
      <c r="I9" s="117"/>
    </row>
    <row r="10" spans="1:17" ht="17.25" customHeight="1">
      <c r="A10" s="74" t="s">
        <v>210</v>
      </c>
      <c r="B10" s="593" t="s">
        <v>812</v>
      </c>
      <c r="C10" s="594"/>
      <c r="D10" s="594"/>
      <c r="E10" s="594"/>
      <c r="F10" s="594"/>
      <c r="G10" s="595"/>
      <c r="H10" s="112" t="s">
        <v>3</v>
      </c>
      <c r="I10" s="113" t="s">
        <v>3</v>
      </c>
    </row>
    <row r="11" spans="1:17" ht="17.25" customHeight="1">
      <c r="A11" s="74" t="s">
        <v>211</v>
      </c>
      <c r="B11" s="593"/>
      <c r="C11" s="594"/>
      <c r="D11" s="594"/>
      <c r="E11" s="594"/>
      <c r="F11" s="594"/>
      <c r="G11" s="595"/>
      <c r="H11" s="114" t="s">
        <v>5</v>
      </c>
      <c r="I11" s="115" t="s">
        <v>4</v>
      </c>
      <c r="K11" s="1" t="s">
        <v>213</v>
      </c>
    </row>
    <row r="12" spans="1:17" ht="17.25" customHeight="1">
      <c r="A12" s="74" t="s">
        <v>212</v>
      </c>
      <c r="B12" s="593"/>
      <c r="C12" s="594"/>
      <c r="D12" s="594"/>
      <c r="E12" s="594"/>
      <c r="F12" s="594"/>
      <c r="G12" s="595"/>
      <c r="H12" s="114"/>
      <c r="I12" s="118"/>
    </row>
    <row r="13" spans="1:17" ht="17.25" customHeight="1">
      <c r="A13" s="74" t="s">
        <v>217</v>
      </c>
      <c r="B13" s="593"/>
      <c r="C13" s="594"/>
      <c r="D13" s="594"/>
      <c r="E13" s="594"/>
      <c r="F13" s="594"/>
      <c r="G13" s="595"/>
      <c r="H13" s="114"/>
      <c r="I13" s="118"/>
      <c r="K13" s="1" t="s">
        <v>214</v>
      </c>
    </row>
    <row r="14" spans="1:17" ht="17.25" customHeight="1">
      <c r="A14" s="74"/>
      <c r="B14" s="593"/>
      <c r="C14" s="594"/>
      <c r="D14" s="594"/>
      <c r="E14" s="594"/>
      <c r="F14" s="594"/>
      <c r="G14" s="595"/>
      <c r="H14" s="76">
        <f>SUM(H16:H100)</f>
        <v>0</v>
      </c>
      <c r="I14" s="110">
        <f>SUM(I16:I100)</f>
        <v>0</v>
      </c>
    </row>
    <row r="15" spans="1:17" ht="17.25" customHeight="1" thickBot="1">
      <c r="A15" s="75"/>
      <c r="B15" s="596"/>
      <c r="C15" s="597"/>
      <c r="D15" s="597"/>
      <c r="E15" s="597"/>
      <c r="F15" s="597"/>
      <c r="G15" s="598"/>
      <c r="H15" s="107"/>
      <c r="I15" s="111"/>
      <c r="K15" s="166" t="s">
        <v>214</v>
      </c>
      <c r="L15" s="165"/>
      <c r="M15" s="165"/>
      <c r="N15" s="165"/>
      <c r="O15" s="165"/>
      <c r="P15" s="165"/>
      <c r="Q15" s="165"/>
    </row>
    <row r="16" spans="1:17" s="54" customFormat="1" ht="24.75" customHeight="1" thickTop="1">
      <c r="A16" s="49" t="s">
        <v>0</v>
      </c>
      <c r="B16" s="49" t="s">
        <v>83</v>
      </c>
      <c r="C16" s="49" t="s">
        <v>22</v>
      </c>
      <c r="D16" s="49" t="s">
        <v>23</v>
      </c>
      <c r="E16" s="50" t="s">
        <v>24</v>
      </c>
      <c r="F16" s="51" t="s">
        <v>26</v>
      </c>
      <c r="G16" s="52" t="s">
        <v>21</v>
      </c>
      <c r="H16" s="53" t="s">
        <v>25</v>
      </c>
      <c r="I16" s="50" t="s">
        <v>3</v>
      </c>
      <c r="K16" s="13" t="s">
        <v>214</v>
      </c>
      <c r="L16" s="13"/>
      <c r="M16" s="13"/>
      <c r="N16" s="13"/>
      <c r="O16" s="13"/>
      <c r="P16" s="13"/>
      <c r="Q16" s="13"/>
    </row>
    <row r="17" spans="1:17" s="421" customFormat="1" ht="24" customHeight="1">
      <c r="A17" s="415" t="s">
        <v>610</v>
      </c>
      <c r="B17" s="416">
        <v>58331</v>
      </c>
      <c r="C17" s="416" t="s">
        <v>611</v>
      </c>
      <c r="D17" s="21">
        <v>25.3</v>
      </c>
      <c r="E17" s="417">
        <v>1</v>
      </c>
      <c r="F17" s="418">
        <f>E17*D17</f>
        <v>25.3</v>
      </c>
      <c r="G17" s="419">
        <v>5.99</v>
      </c>
      <c r="H17" s="79"/>
      <c r="I17" s="420">
        <f>H17*D17</f>
        <v>0</v>
      </c>
      <c r="K17" s="421" t="s">
        <v>215</v>
      </c>
    </row>
    <row r="18" spans="1:17" s="421" customFormat="1" ht="24" customHeight="1">
      <c r="A18" s="415" t="s">
        <v>612</v>
      </c>
      <c r="B18" s="416">
        <v>58341</v>
      </c>
      <c r="C18" s="416" t="s">
        <v>613</v>
      </c>
      <c r="D18" s="21">
        <v>25.3</v>
      </c>
      <c r="E18" s="417">
        <v>1</v>
      </c>
      <c r="F18" s="418">
        <f t="shared" ref="F18:F81" si="0">E18*D18</f>
        <v>25.3</v>
      </c>
      <c r="G18" s="419">
        <v>5.99</v>
      </c>
      <c r="H18" s="79"/>
      <c r="I18" s="420">
        <f t="shared" ref="I18:I81" si="1">H18*D18</f>
        <v>0</v>
      </c>
    </row>
    <row r="19" spans="1:17" s="421" customFormat="1" ht="24" customHeight="1">
      <c r="A19" s="415" t="s">
        <v>614</v>
      </c>
      <c r="B19" s="416">
        <v>58342</v>
      </c>
      <c r="C19" s="416" t="s">
        <v>615</v>
      </c>
      <c r="D19" s="21">
        <v>21.2</v>
      </c>
      <c r="E19" s="417">
        <v>1</v>
      </c>
      <c r="F19" s="418">
        <f t="shared" si="0"/>
        <v>21.2</v>
      </c>
      <c r="G19" s="419">
        <v>5.99</v>
      </c>
      <c r="H19" s="79"/>
      <c r="I19" s="420">
        <f t="shared" si="1"/>
        <v>0</v>
      </c>
    </row>
    <row r="20" spans="1:17" s="421" customFormat="1" ht="24" customHeight="1">
      <c r="A20" s="415" t="s">
        <v>616</v>
      </c>
      <c r="B20" s="416">
        <v>58346</v>
      </c>
      <c r="C20" s="416" t="s">
        <v>617</v>
      </c>
      <c r="D20" s="21">
        <v>25.3</v>
      </c>
      <c r="E20" s="417">
        <v>1</v>
      </c>
      <c r="F20" s="418">
        <f t="shared" si="0"/>
        <v>25.3</v>
      </c>
      <c r="G20" s="419">
        <v>5.99</v>
      </c>
      <c r="H20" s="79"/>
      <c r="I20" s="420">
        <f t="shared" si="1"/>
        <v>0</v>
      </c>
    </row>
    <row r="21" spans="1:17" s="421" customFormat="1" ht="12" hidden="1">
      <c r="A21" s="422"/>
      <c r="B21" s="423"/>
      <c r="C21" s="79"/>
      <c r="D21" s="21"/>
      <c r="E21" s="424"/>
      <c r="F21" s="418">
        <f t="shared" si="0"/>
        <v>0</v>
      </c>
      <c r="G21" s="81"/>
      <c r="H21" s="79"/>
      <c r="I21" s="420">
        <f t="shared" si="1"/>
        <v>0</v>
      </c>
    </row>
    <row r="22" spans="1:17" s="421" customFormat="1" ht="12" hidden="1">
      <c r="A22" s="422"/>
      <c r="B22" s="423"/>
      <c r="C22" s="79"/>
      <c r="D22" s="21"/>
      <c r="E22" s="424"/>
      <c r="F22" s="418">
        <f t="shared" si="0"/>
        <v>0</v>
      </c>
      <c r="G22" s="81"/>
      <c r="H22" s="79"/>
      <c r="I22" s="420">
        <f t="shared" si="1"/>
        <v>0</v>
      </c>
    </row>
    <row r="23" spans="1:17" s="410" customFormat="1" ht="12.75" hidden="1">
      <c r="A23" s="422"/>
      <c r="B23" s="423"/>
      <c r="C23" s="79"/>
      <c r="D23" s="21"/>
      <c r="E23" s="424"/>
      <c r="F23" s="418">
        <f t="shared" si="0"/>
        <v>0</v>
      </c>
      <c r="G23" s="425"/>
      <c r="H23" s="79"/>
      <c r="I23" s="420">
        <f t="shared" si="1"/>
        <v>0</v>
      </c>
      <c r="K23" s="421"/>
      <c r="L23" s="421"/>
      <c r="M23" s="421"/>
      <c r="N23" s="421"/>
      <c r="O23" s="421"/>
      <c r="P23" s="421"/>
      <c r="Q23" s="421"/>
    </row>
    <row r="24" spans="1:17" s="410" customFormat="1" ht="12.75" hidden="1">
      <c r="A24" s="422"/>
      <c r="B24" s="423"/>
      <c r="C24" s="79"/>
      <c r="D24" s="21"/>
      <c r="E24" s="424"/>
      <c r="F24" s="418">
        <f t="shared" si="0"/>
        <v>0</v>
      </c>
      <c r="G24" s="425"/>
      <c r="H24" s="79"/>
      <c r="I24" s="420">
        <f t="shared" si="1"/>
        <v>0</v>
      </c>
      <c r="K24" s="421"/>
      <c r="L24" s="421"/>
      <c r="M24" s="421"/>
      <c r="N24" s="421"/>
      <c r="O24" s="421"/>
      <c r="P24" s="421"/>
      <c r="Q24" s="421"/>
    </row>
    <row r="25" spans="1:17" s="410" customFormat="1" ht="12.75" hidden="1">
      <c r="A25" s="422"/>
      <c r="B25" s="423"/>
      <c r="C25" s="79"/>
      <c r="D25" s="21"/>
      <c r="E25" s="424"/>
      <c r="F25" s="418">
        <f t="shared" si="0"/>
        <v>0</v>
      </c>
      <c r="G25" s="425"/>
      <c r="H25" s="79"/>
      <c r="I25" s="420">
        <f t="shared" si="1"/>
        <v>0</v>
      </c>
      <c r="K25" s="421"/>
      <c r="L25" s="421"/>
      <c r="M25" s="421"/>
      <c r="N25" s="421"/>
      <c r="O25" s="421"/>
      <c r="P25" s="421"/>
      <c r="Q25" s="421"/>
    </row>
    <row r="26" spans="1:17" s="410" customFormat="1" ht="12.75" hidden="1">
      <c r="A26" s="422"/>
      <c r="B26" s="423"/>
      <c r="C26" s="79"/>
      <c r="D26" s="21"/>
      <c r="E26" s="424"/>
      <c r="F26" s="418">
        <f t="shared" si="0"/>
        <v>0</v>
      </c>
      <c r="G26" s="425"/>
      <c r="H26" s="79"/>
      <c r="I26" s="420">
        <f t="shared" si="1"/>
        <v>0</v>
      </c>
      <c r="K26" s="421"/>
      <c r="L26" s="421"/>
      <c r="M26" s="421"/>
      <c r="N26" s="421"/>
      <c r="O26" s="421"/>
      <c r="P26" s="421"/>
      <c r="Q26" s="421"/>
    </row>
    <row r="27" spans="1:17" s="410" customFormat="1" ht="12.75" hidden="1" customHeight="1">
      <c r="A27" s="422"/>
      <c r="B27" s="80"/>
      <c r="C27" s="79"/>
      <c r="D27" s="21"/>
      <c r="E27" s="426"/>
      <c r="F27" s="418">
        <f t="shared" si="0"/>
        <v>0</v>
      </c>
      <c r="G27" s="425"/>
      <c r="H27" s="426"/>
      <c r="I27" s="420">
        <f t="shared" si="1"/>
        <v>0</v>
      </c>
      <c r="K27" s="421"/>
      <c r="L27" s="421"/>
      <c r="M27" s="421"/>
      <c r="N27" s="421"/>
      <c r="O27" s="421"/>
      <c r="P27" s="421"/>
      <c r="Q27" s="421"/>
    </row>
    <row r="28" spans="1:17" s="410" customFormat="1" ht="12.75" hidden="1" customHeight="1">
      <c r="A28" s="422"/>
      <c r="B28" s="80"/>
      <c r="C28" s="79"/>
      <c r="D28" s="21"/>
      <c r="E28" s="426"/>
      <c r="F28" s="418">
        <f t="shared" si="0"/>
        <v>0</v>
      </c>
      <c r="G28" s="425"/>
      <c r="H28" s="426"/>
      <c r="I28" s="420">
        <f t="shared" si="1"/>
        <v>0</v>
      </c>
      <c r="K28" s="421"/>
      <c r="L28" s="421"/>
      <c r="M28" s="421"/>
      <c r="N28" s="421"/>
      <c r="O28" s="421"/>
      <c r="P28" s="421"/>
      <c r="Q28" s="421"/>
    </row>
    <row r="29" spans="1:17" s="12" customFormat="1" ht="12.75" hidden="1" customHeight="1">
      <c r="A29" s="41"/>
      <c r="B29" s="27"/>
      <c r="C29" s="26"/>
      <c r="D29" s="21"/>
      <c r="E29" s="44"/>
      <c r="F29" s="43">
        <f t="shared" si="0"/>
        <v>0</v>
      </c>
      <c r="G29" s="22"/>
      <c r="H29" s="44"/>
      <c r="I29" s="39">
        <f t="shared" si="1"/>
        <v>0</v>
      </c>
      <c r="K29" s="13"/>
      <c r="L29" s="13"/>
      <c r="M29" s="13"/>
      <c r="N29" s="13"/>
      <c r="O29" s="13"/>
      <c r="P29" s="13"/>
      <c r="Q29" s="13"/>
    </row>
    <row r="30" spans="1:17" s="12" customFormat="1" ht="12.75" hidden="1" customHeight="1">
      <c r="A30" s="41"/>
      <c r="B30" s="27"/>
      <c r="C30" s="26"/>
      <c r="D30" s="21"/>
      <c r="E30" s="44"/>
      <c r="F30" s="43">
        <f t="shared" si="0"/>
        <v>0</v>
      </c>
      <c r="G30" s="22"/>
      <c r="H30" s="44"/>
      <c r="I30" s="39">
        <f t="shared" si="1"/>
        <v>0</v>
      </c>
      <c r="K30" s="13"/>
      <c r="L30" s="13"/>
      <c r="M30" s="13"/>
      <c r="N30" s="13"/>
      <c r="O30" s="13"/>
      <c r="P30" s="13"/>
      <c r="Q30" s="13"/>
    </row>
    <row r="31" spans="1:17" s="12" customFormat="1" ht="12.75" hidden="1" customHeight="1">
      <c r="A31" s="41"/>
      <c r="B31" s="27"/>
      <c r="C31" s="26"/>
      <c r="D31" s="21"/>
      <c r="E31" s="44"/>
      <c r="F31" s="43">
        <f t="shared" si="0"/>
        <v>0</v>
      </c>
      <c r="G31" s="22"/>
      <c r="H31" s="44"/>
      <c r="I31" s="39">
        <f t="shared" si="1"/>
        <v>0</v>
      </c>
      <c r="K31" s="13"/>
      <c r="L31" s="13"/>
      <c r="M31" s="13"/>
      <c r="N31" s="13"/>
      <c r="O31" s="13"/>
      <c r="P31" s="13"/>
      <c r="Q31" s="13"/>
    </row>
    <row r="32" spans="1:17" s="12" customFormat="1" ht="12.75" hidden="1" customHeight="1">
      <c r="A32" s="41"/>
      <c r="B32" s="27"/>
      <c r="C32" s="26"/>
      <c r="D32" s="21"/>
      <c r="E32" s="44"/>
      <c r="F32" s="43">
        <f t="shared" si="0"/>
        <v>0</v>
      </c>
      <c r="G32" s="22"/>
      <c r="H32" s="44"/>
      <c r="I32" s="39">
        <f t="shared" si="1"/>
        <v>0</v>
      </c>
      <c r="K32" s="13"/>
      <c r="L32" s="13"/>
      <c r="M32" s="13"/>
      <c r="N32" s="13"/>
      <c r="O32" s="13"/>
      <c r="P32" s="13"/>
      <c r="Q32" s="13"/>
    </row>
    <row r="33" spans="1:17" s="12" customFormat="1" ht="12.75" hidden="1" customHeight="1">
      <c r="A33" s="41"/>
      <c r="B33" s="27"/>
      <c r="C33" s="26"/>
      <c r="D33" s="21"/>
      <c r="E33" s="44"/>
      <c r="F33" s="43">
        <f t="shared" si="0"/>
        <v>0</v>
      </c>
      <c r="G33" s="22"/>
      <c r="H33" s="44"/>
      <c r="I33" s="39">
        <f t="shared" si="1"/>
        <v>0</v>
      </c>
      <c r="K33" s="13"/>
      <c r="L33" s="13"/>
      <c r="M33" s="13"/>
      <c r="N33" s="13"/>
      <c r="O33" s="13"/>
      <c r="P33" s="13"/>
      <c r="Q33" s="13"/>
    </row>
    <row r="34" spans="1:17" s="12" customFormat="1" ht="12.75" hidden="1">
      <c r="A34" s="41"/>
      <c r="B34" s="27"/>
      <c r="C34" s="26"/>
      <c r="D34" s="21"/>
      <c r="E34" s="44"/>
      <c r="F34" s="43">
        <f t="shared" si="0"/>
        <v>0</v>
      </c>
      <c r="G34" s="22"/>
      <c r="H34" s="44"/>
      <c r="I34" s="39">
        <f t="shared" si="1"/>
        <v>0</v>
      </c>
      <c r="K34" s="13"/>
      <c r="L34" s="13"/>
      <c r="M34" s="13"/>
      <c r="N34" s="13"/>
      <c r="O34" s="13"/>
      <c r="P34" s="13"/>
      <c r="Q34" s="13"/>
    </row>
    <row r="35" spans="1:17" s="12" customFormat="1" ht="12.75" hidden="1">
      <c r="A35" s="41"/>
      <c r="B35" s="27"/>
      <c r="C35" s="26"/>
      <c r="D35" s="21"/>
      <c r="E35" s="44"/>
      <c r="F35" s="43">
        <f t="shared" si="0"/>
        <v>0</v>
      </c>
      <c r="G35" s="22"/>
      <c r="H35" s="44"/>
      <c r="I35" s="39">
        <f t="shared" si="1"/>
        <v>0</v>
      </c>
      <c r="K35" s="13"/>
      <c r="L35" s="13"/>
      <c r="M35" s="13"/>
      <c r="N35" s="13"/>
      <c r="O35" s="13"/>
      <c r="P35" s="13"/>
      <c r="Q35" s="13"/>
    </row>
    <row r="36" spans="1:17" s="12" customFormat="1" ht="12.75" hidden="1">
      <c r="A36" s="41"/>
      <c r="B36" s="27"/>
      <c r="C36" s="26"/>
      <c r="D36" s="21"/>
      <c r="E36" s="44"/>
      <c r="F36" s="43">
        <f t="shared" si="0"/>
        <v>0</v>
      </c>
      <c r="G36" s="22"/>
      <c r="H36" s="44"/>
      <c r="I36" s="39">
        <f t="shared" si="1"/>
        <v>0</v>
      </c>
      <c r="K36" s="13"/>
      <c r="L36" s="13"/>
      <c r="M36" s="13"/>
      <c r="N36" s="13"/>
      <c r="O36" s="13"/>
      <c r="P36" s="13"/>
      <c r="Q36" s="13"/>
    </row>
    <row r="37" spans="1:17" s="12" customFormat="1" ht="12.75" hidden="1">
      <c r="A37" s="41"/>
      <c r="B37" s="27"/>
      <c r="C37" s="26"/>
      <c r="D37" s="21"/>
      <c r="E37" s="44"/>
      <c r="F37" s="43">
        <f t="shared" si="0"/>
        <v>0</v>
      </c>
      <c r="G37" s="22"/>
      <c r="H37" s="44"/>
      <c r="I37" s="39">
        <f t="shared" si="1"/>
        <v>0</v>
      </c>
      <c r="K37" s="13"/>
      <c r="L37" s="13"/>
      <c r="M37" s="13"/>
      <c r="N37" s="13"/>
      <c r="O37" s="13"/>
      <c r="P37" s="13"/>
      <c r="Q37" s="13"/>
    </row>
    <row r="38" spans="1:17" s="12" customFormat="1" ht="12.75" hidden="1">
      <c r="A38" s="41"/>
      <c r="B38" s="27"/>
      <c r="C38" s="26"/>
      <c r="D38" s="21"/>
      <c r="E38" s="44"/>
      <c r="F38" s="43">
        <f t="shared" si="0"/>
        <v>0</v>
      </c>
      <c r="G38" s="22"/>
      <c r="H38" s="44"/>
      <c r="I38" s="39">
        <f t="shared" si="1"/>
        <v>0</v>
      </c>
      <c r="K38" s="13"/>
      <c r="L38" s="13"/>
      <c r="M38" s="13"/>
      <c r="N38" s="13"/>
      <c r="O38" s="13"/>
      <c r="P38" s="13"/>
      <c r="Q38" s="13"/>
    </row>
    <row r="39" spans="1:17" s="12" customFormat="1" ht="12.75" hidden="1">
      <c r="A39" s="41"/>
      <c r="B39" s="27"/>
      <c r="C39" s="26"/>
      <c r="D39" s="21"/>
      <c r="E39" s="44"/>
      <c r="F39" s="43">
        <f t="shared" si="0"/>
        <v>0</v>
      </c>
      <c r="G39" s="22"/>
      <c r="H39" s="44"/>
      <c r="I39" s="39">
        <f t="shared" si="1"/>
        <v>0</v>
      </c>
      <c r="K39" s="13"/>
      <c r="L39" s="13"/>
      <c r="M39" s="13"/>
      <c r="N39" s="13"/>
      <c r="O39" s="13"/>
      <c r="P39" s="13"/>
      <c r="Q39" s="13"/>
    </row>
    <row r="40" spans="1:17" s="12" customFormat="1" ht="12.75" hidden="1">
      <c r="A40" s="41"/>
      <c r="B40" s="27"/>
      <c r="C40" s="26"/>
      <c r="D40" s="21"/>
      <c r="E40" s="44"/>
      <c r="F40" s="43">
        <f t="shared" si="0"/>
        <v>0</v>
      </c>
      <c r="G40" s="22"/>
      <c r="H40" s="44"/>
      <c r="I40" s="39">
        <f t="shared" si="1"/>
        <v>0</v>
      </c>
      <c r="K40" s="13"/>
      <c r="L40" s="13"/>
      <c r="M40" s="13"/>
      <c r="N40" s="13"/>
      <c r="O40" s="13"/>
      <c r="P40" s="13"/>
      <c r="Q40" s="13"/>
    </row>
    <row r="41" spans="1:17" s="12" customFormat="1" ht="12.75" hidden="1">
      <c r="A41" s="41"/>
      <c r="B41" s="27"/>
      <c r="C41" s="26"/>
      <c r="D41" s="21"/>
      <c r="E41" s="44"/>
      <c r="F41" s="43">
        <f t="shared" si="0"/>
        <v>0</v>
      </c>
      <c r="G41" s="22"/>
      <c r="H41" s="44"/>
      <c r="I41" s="39">
        <f t="shared" si="1"/>
        <v>0</v>
      </c>
      <c r="K41" s="13"/>
      <c r="L41" s="13"/>
      <c r="M41" s="13"/>
      <c r="N41" s="13"/>
      <c r="O41" s="13"/>
      <c r="P41" s="13"/>
      <c r="Q41" s="13"/>
    </row>
    <row r="42" spans="1:17" s="12" customFormat="1" ht="12.75" hidden="1">
      <c r="A42" s="41"/>
      <c r="B42" s="27"/>
      <c r="C42" s="26"/>
      <c r="D42" s="21"/>
      <c r="E42" s="44"/>
      <c r="F42" s="43">
        <f t="shared" si="0"/>
        <v>0</v>
      </c>
      <c r="G42" s="22"/>
      <c r="H42" s="44"/>
      <c r="I42" s="39">
        <f t="shared" si="1"/>
        <v>0</v>
      </c>
      <c r="K42" s="13"/>
      <c r="L42" s="13"/>
      <c r="M42" s="13"/>
      <c r="N42" s="13"/>
      <c r="O42" s="13"/>
      <c r="P42" s="13"/>
      <c r="Q42" s="13"/>
    </row>
    <row r="43" spans="1:17" s="12" customFormat="1" ht="12.75" hidden="1">
      <c r="A43" s="41"/>
      <c r="B43" s="27"/>
      <c r="C43" s="26"/>
      <c r="D43" s="21"/>
      <c r="E43" s="44"/>
      <c r="F43" s="43">
        <f t="shared" si="0"/>
        <v>0</v>
      </c>
      <c r="G43" s="22"/>
      <c r="H43" s="44"/>
      <c r="I43" s="39">
        <f t="shared" si="1"/>
        <v>0</v>
      </c>
      <c r="K43" s="13"/>
      <c r="L43" s="13"/>
      <c r="M43" s="13"/>
      <c r="N43" s="13"/>
      <c r="O43" s="13"/>
      <c r="P43" s="13"/>
      <c r="Q43" s="13"/>
    </row>
    <row r="44" spans="1:17" s="12" customFormat="1" ht="12.75" hidden="1">
      <c r="A44" s="41"/>
      <c r="B44" s="27"/>
      <c r="C44" s="26"/>
      <c r="D44" s="21"/>
      <c r="E44" s="44"/>
      <c r="F44" s="43">
        <f t="shared" si="0"/>
        <v>0</v>
      </c>
      <c r="G44" s="22"/>
      <c r="H44" s="44"/>
      <c r="I44" s="39">
        <f t="shared" si="1"/>
        <v>0</v>
      </c>
      <c r="K44" s="13"/>
      <c r="L44" s="13"/>
      <c r="M44" s="13"/>
      <c r="N44" s="13"/>
      <c r="O44" s="13"/>
      <c r="P44" s="13"/>
      <c r="Q44" s="13"/>
    </row>
    <row r="45" spans="1:17" s="12" customFormat="1" ht="12.75" hidden="1">
      <c r="A45" s="41"/>
      <c r="B45" s="27"/>
      <c r="C45" s="26"/>
      <c r="D45" s="21"/>
      <c r="E45" s="44"/>
      <c r="F45" s="43">
        <f t="shared" si="0"/>
        <v>0</v>
      </c>
      <c r="G45" s="22"/>
      <c r="H45" s="44"/>
      <c r="I45" s="39">
        <f t="shared" si="1"/>
        <v>0</v>
      </c>
      <c r="K45" s="13"/>
      <c r="L45" s="13"/>
      <c r="M45" s="13"/>
      <c r="N45" s="13"/>
      <c r="O45" s="13"/>
      <c r="P45" s="13"/>
      <c r="Q45" s="13"/>
    </row>
    <row r="46" spans="1:17" s="12" customFormat="1" ht="12.75" hidden="1">
      <c r="A46" s="41"/>
      <c r="B46" s="27"/>
      <c r="C46" s="26"/>
      <c r="D46" s="21"/>
      <c r="E46" s="44"/>
      <c r="F46" s="43">
        <f t="shared" si="0"/>
        <v>0</v>
      </c>
      <c r="G46" s="22"/>
      <c r="H46" s="44"/>
      <c r="I46" s="39">
        <f t="shared" si="1"/>
        <v>0</v>
      </c>
      <c r="K46" s="13"/>
      <c r="L46" s="13"/>
      <c r="M46" s="13"/>
      <c r="N46" s="13"/>
      <c r="O46" s="13"/>
      <c r="P46" s="13"/>
      <c r="Q46" s="13"/>
    </row>
    <row r="47" spans="1:17" s="12" customFormat="1" ht="12.75" hidden="1">
      <c r="A47" s="41"/>
      <c r="B47" s="27"/>
      <c r="C47" s="26"/>
      <c r="D47" s="21"/>
      <c r="E47" s="44"/>
      <c r="F47" s="43">
        <f t="shared" si="0"/>
        <v>0</v>
      </c>
      <c r="G47" s="22"/>
      <c r="H47" s="44"/>
      <c r="I47" s="39">
        <f t="shared" si="1"/>
        <v>0</v>
      </c>
      <c r="K47" s="13"/>
      <c r="L47" s="13"/>
      <c r="M47" s="13"/>
      <c r="N47" s="13"/>
      <c r="O47" s="13"/>
      <c r="P47" s="13"/>
      <c r="Q47" s="13"/>
    </row>
    <row r="48" spans="1:17" s="12" customFormat="1" ht="12.75" hidden="1">
      <c r="A48" s="41"/>
      <c r="B48" s="27"/>
      <c r="C48" s="26"/>
      <c r="D48" s="21"/>
      <c r="E48" s="44"/>
      <c r="F48" s="43">
        <f t="shared" si="0"/>
        <v>0</v>
      </c>
      <c r="G48" s="22"/>
      <c r="H48" s="44"/>
      <c r="I48" s="39">
        <f t="shared" si="1"/>
        <v>0</v>
      </c>
      <c r="K48" s="13"/>
      <c r="L48" s="13"/>
      <c r="M48" s="13"/>
      <c r="N48" s="13"/>
      <c r="O48" s="13"/>
      <c r="P48" s="13"/>
      <c r="Q48" s="13"/>
    </row>
    <row r="49" spans="1:17" s="12" customFormat="1" ht="12.75" hidden="1">
      <c r="A49" s="41"/>
      <c r="B49" s="27"/>
      <c r="C49" s="26"/>
      <c r="D49" s="21"/>
      <c r="E49" s="44"/>
      <c r="F49" s="43">
        <f t="shared" si="0"/>
        <v>0</v>
      </c>
      <c r="G49" s="22"/>
      <c r="H49" s="44"/>
      <c r="I49" s="39">
        <f t="shared" si="1"/>
        <v>0</v>
      </c>
      <c r="K49" s="13"/>
      <c r="L49" s="13"/>
      <c r="M49" s="13"/>
      <c r="N49" s="13"/>
      <c r="O49" s="13"/>
      <c r="P49" s="13"/>
      <c r="Q49" s="13"/>
    </row>
    <row r="50" spans="1:17" s="12" customFormat="1" ht="12.75" hidden="1">
      <c r="A50" s="41"/>
      <c r="B50" s="27"/>
      <c r="C50" s="26"/>
      <c r="D50" s="21"/>
      <c r="E50" s="44"/>
      <c r="F50" s="43">
        <f t="shared" si="0"/>
        <v>0</v>
      </c>
      <c r="G50" s="22"/>
      <c r="H50" s="44"/>
      <c r="I50" s="39">
        <f t="shared" si="1"/>
        <v>0</v>
      </c>
      <c r="K50" s="13"/>
      <c r="L50" s="13"/>
      <c r="M50" s="13"/>
      <c r="N50" s="13"/>
      <c r="O50" s="13"/>
      <c r="P50" s="13"/>
      <c r="Q50" s="13"/>
    </row>
    <row r="51" spans="1:17" s="12" customFormat="1" ht="12.75" hidden="1">
      <c r="A51" s="41"/>
      <c r="B51" s="27"/>
      <c r="C51" s="26"/>
      <c r="D51" s="21"/>
      <c r="E51" s="44"/>
      <c r="F51" s="43">
        <f t="shared" si="0"/>
        <v>0</v>
      </c>
      <c r="G51" s="22"/>
      <c r="H51" s="44"/>
      <c r="I51" s="39">
        <f t="shared" si="1"/>
        <v>0</v>
      </c>
      <c r="K51" s="13"/>
      <c r="L51" s="13"/>
      <c r="M51" s="13"/>
      <c r="N51" s="13"/>
      <c r="O51" s="13"/>
      <c r="P51" s="13"/>
      <c r="Q51" s="13"/>
    </row>
    <row r="52" spans="1:17" s="12" customFormat="1" ht="12.75" hidden="1">
      <c r="A52" s="41"/>
      <c r="B52" s="27"/>
      <c r="C52" s="26"/>
      <c r="D52" s="21"/>
      <c r="E52" s="44"/>
      <c r="F52" s="43">
        <f t="shared" si="0"/>
        <v>0</v>
      </c>
      <c r="G52" s="22"/>
      <c r="H52" s="44"/>
      <c r="I52" s="39">
        <f t="shared" si="1"/>
        <v>0</v>
      </c>
      <c r="K52" s="13"/>
      <c r="L52" s="13"/>
      <c r="M52" s="13"/>
      <c r="N52" s="13"/>
      <c r="O52" s="13"/>
      <c r="P52" s="13"/>
      <c r="Q52" s="13"/>
    </row>
    <row r="53" spans="1:17" s="12" customFormat="1" ht="12.75" hidden="1">
      <c r="A53" s="41"/>
      <c r="B53" s="27"/>
      <c r="C53" s="26"/>
      <c r="D53" s="21"/>
      <c r="E53" s="44"/>
      <c r="F53" s="43">
        <f t="shared" si="0"/>
        <v>0</v>
      </c>
      <c r="G53" s="22"/>
      <c r="H53" s="44"/>
      <c r="I53" s="39">
        <f t="shared" si="1"/>
        <v>0</v>
      </c>
      <c r="K53" s="13"/>
      <c r="L53" s="13"/>
      <c r="M53" s="13"/>
      <c r="N53" s="13"/>
      <c r="O53" s="13"/>
      <c r="P53" s="13"/>
      <c r="Q53" s="13"/>
    </row>
    <row r="54" spans="1:17" s="12" customFormat="1" ht="12.75" hidden="1">
      <c r="A54" s="41"/>
      <c r="B54" s="27"/>
      <c r="C54" s="26"/>
      <c r="D54" s="21"/>
      <c r="E54" s="44"/>
      <c r="F54" s="43">
        <f t="shared" si="0"/>
        <v>0</v>
      </c>
      <c r="G54" s="22"/>
      <c r="H54" s="44"/>
      <c r="I54" s="39">
        <f t="shared" si="1"/>
        <v>0</v>
      </c>
      <c r="K54" s="13"/>
      <c r="L54" s="13"/>
      <c r="M54" s="13"/>
      <c r="N54" s="13"/>
      <c r="O54" s="13"/>
      <c r="P54" s="13"/>
      <c r="Q54" s="13"/>
    </row>
    <row r="55" spans="1:17" s="12" customFormat="1" ht="12.75" hidden="1">
      <c r="A55" s="41"/>
      <c r="B55" s="27"/>
      <c r="C55" s="26"/>
      <c r="D55" s="21"/>
      <c r="E55" s="44"/>
      <c r="F55" s="43">
        <f t="shared" si="0"/>
        <v>0</v>
      </c>
      <c r="G55" s="22"/>
      <c r="H55" s="44"/>
      <c r="I55" s="39">
        <f t="shared" si="1"/>
        <v>0</v>
      </c>
      <c r="K55" s="13"/>
      <c r="L55" s="13"/>
      <c r="M55" s="13"/>
      <c r="N55" s="13"/>
      <c r="O55" s="13"/>
      <c r="P55" s="13"/>
      <c r="Q55" s="13"/>
    </row>
    <row r="56" spans="1:17" s="12" customFormat="1" ht="12.75" hidden="1">
      <c r="A56" s="41"/>
      <c r="B56" s="27"/>
      <c r="C56" s="26"/>
      <c r="D56" s="21"/>
      <c r="E56" s="44"/>
      <c r="F56" s="43">
        <f t="shared" si="0"/>
        <v>0</v>
      </c>
      <c r="G56" s="22"/>
      <c r="H56" s="44"/>
      <c r="I56" s="39">
        <f t="shared" si="1"/>
        <v>0</v>
      </c>
      <c r="K56" s="13"/>
      <c r="L56" s="13"/>
      <c r="M56" s="13"/>
      <c r="N56" s="13"/>
      <c r="O56" s="13"/>
      <c r="P56" s="13"/>
      <c r="Q56" s="13"/>
    </row>
    <row r="57" spans="1:17" s="12" customFormat="1" ht="12.75" hidden="1">
      <c r="A57" s="41"/>
      <c r="B57" s="27"/>
      <c r="C57" s="26"/>
      <c r="D57" s="21"/>
      <c r="E57" s="44"/>
      <c r="F57" s="43">
        <f t="shared" si="0"/>
        <v>0</v>
      </c>
      <c r="G57" s="22"/>
      <c r="H57" s="44"/>
      <c r="I57" s="39">
        <f t="shared" si="1"/>
        <v>0</v>
      </c>
      <c r="K57" s="13"/>
      <c r="L57" s="13"/>
      <c r="M57" s="13"/>
      <c r="N57" s="13"/>
      <c r="O57" s="13"/>
      <c r="P57" s="13"/>
      <c r="Q57" s="13"/>
    </row>
    <row r="58" spans="1:17" s="12" customFormat="1" ht="12.75" hidden="1">
      <c r="A58" s="41"/>
      <c r="B58" s="27"/>
      <c r="C58" s="26"/>
      <c r="D58" s="21"/>
      <c r="E58" s="44"/>
      <c r="F58" s="43">
        <f t="shared" si="0"/>
        <v>0</v>
      </c>
      <c r="G58" s="22"/>
      <c r="H58" s="44"/>
      <c r="I58" s="39">
        <f t="shared" si="1"/>
        <v>0</v>
      </c>
      <c r="K58" s="13"/>
      <c r="L58" s="13"/>
      <c r="M58" s="13"/>
      <c r="N58" s="13"/>
      <c r="O58" s="13"/>
      <c r="P58" s="13"/>
      <c r="Q58" s="13"/>
    </row>
    <row r="59" spans="1:17" s="12" customFormat="1" ht="12.75" hidden="1">
      <c r="A59" s="41"/>
      <c r="B59" s="27"/>
      <c r="C59" s="26"/>
      <c r="D59" s="21"/>
      <c r="E59" s="44"/>
      <c r="F59" s="43">
        <f t="shared" si="0"/>
        <v>0</v>
      </c>
      <c r="G59" s="22"/>
      <c r="H59" s="44"/>
      <c r="I59" s="39">
        <f t="shared" si="1"/>
        <v>0</v>
      </c>
      <c r="K59" s="13"/>
      <c r="L59" s="13"/>
      <c r="M59" s="13"/>
      <c r="N59" s="13"/>
      <c r="O59" s="13"/>
      <c r="P59" s="13"/>
      <c r="Q59" s="13"/>
    </row>
    <row r="60" spans="1:17" s="12" customFormat="1" ht="12.75" hidden="1">
      <c r="A60" s="41"/>
      <c r="B60" s="27"/>
      <c r="C60" s="26"/>
      <c r="D60" s="21"/>
      <c r="E60" s="44"/>
      <c r="F60" s="43">
        <f t="shared" si="0"/>
        <v>0</v>
      </c>
      <c r="G60" s="22"/>
      <c r="H60" s="44"/>
      <c r="I60" s="39">
        <f t="shared" si="1"/>
        <v>0</v>
      </c>
      <c r="K60" s="13"/>
      <c r="L60" s="13"/>
      <c r="M60" s="13"/>
      <c r="N60" s="13"/>
      <c r="O60" s="13"/>
      <c r="P60" s="13"/>
      <c r="Q60" s="13"/>
    </row>
    <row r="61" spans="1:17" s="12" customFormat="1" ht="12.75" hidden="1">
      <c r="A61" s="41"/>
      <c r="B61" s="27"/>
      <c r="C61" s="26"/>
      <c r="D61" s="21"/>
      <c r="E61" s="44"/>
      <c r="F61" s="43">
        <f t="shared" si="0"/>
        <v>0</v>
      </c>
      <c r="G61" s="22"/>
      <c r="H61" s="44"/>
      <c r="I61" s="39">
        <f t="shared" si="1"/>
        <v>0</v>
      </c>
      <c r="K61" s="13"/>
      <c r="L61" s="13"/>
      <c r="M61" s="13"/>
      <c r="N61" s="13"/>
      <c r="O61" s="13"/>
      <c r="P61" s="13"/>
      <c r="Q61" s="13"/>
    </row>
    <row r="62" spans="1:17" s="12" customFormat="1" ht="12.75" hidden="1">
      <c r="A62" s="41"/>
      <c r="B62" s="27"/>
      <c r="C62" s="26"/>
      <c r="D62" s="21"/>
      <c r="E62" s="44"/>
      <c r="F62" s="43">
        <f t="shared" si="0"/>
        <v>0</v>
      </c>
      <c r="G62" s="22"/>
      <c r="H62" s="44"/>
      <c r="I62" s="39">
        <f t="shared" si="1"/>
        <v>0</v>
      </c>
      <c r="K62" s="13"/>
      <c r="L62" s="13"/>
      <c r="M62" s="13"/>
      <c r="N62" s="13"/>
      <c r="O62" s="13"/>
      <c r="P62" s="13"/>
      <c r="Q62" s="13"/>
    </row>
    <row r="63" spans="1:17" s="12" customFormat="1" ht="12.75" hidden="1">
      <c r="A63" s="41"/>
      <c r="B63" s="27"/>
      <c r="C63" s="26"/>
      <c r="D63" s="21"/>
      <c r="E63" s="44"/>
      <c r="F63" s="43">
        <f t="shared" si="0"/>
        <v>0</v>
      </c>
      <c r="G63" s="22"/>
      <c r="H63" s="44"/>
      <c r="I63" s="39">
        <f t="shared" si="1"/>
        <v>0</v>
      </c>
      <c r="K63" s="13"/>
      <c r="L63" s="13"/>
      <c r="M63" s="13"/>
      <c r="N63" s="13"/>
      <c r="O63" s="13"/>
      <c r="P63" s="13"/>
      <c r="Q63" s="13"/>
    </row>
    <row r="64" spans="1:17" s="12" customFormat="1" ht="12.75" hidden="1">
      <c r="A64" s="41"/>
      <c r="B64" s="27"/>
      <c r="C64" s="26"/>
      <c r="D64" s="21"/>
      <c r="E64" s="44"/>
      <c r="F64" s="43">
        <f t="shared" si="0"/>
        <v>0</v>
      </c>
      <c r="G64" s="22"/>
      <c r="H64" s="44"/>
      <c r="I64" s="39">
        <f t="shared" si="1"/>
        <v>0</v>
      </c>
      <c r="K64" s="13"/>
      <c r="L64" s="13"/>
      <c r="M64" s="13"/>
      <c r="N64" s="13"/>
      <c r="O64" s="13"/>
      <c r="P64" s="13"/>
      <c r="Q64" s="13"/>
    </row>
    <row r="65" spans="1:17" s="12" customFormat="1" ht="12.75" hidden="1">
      <c r="A65" s="41"/>
      <c r="B65" s="27"/>
      <c r="C65" s="26"/>
      <c r="D65" s="21"/>
      <c r="E65" s="44"/>
      <c r="F65" s="43">
        <f t="shared" si="0"/>
        <v>0</v>
      </c>
      <c r="G65" s="22"/>
      <c r="H65" s="44"/>
      <c r="I65" s="39">
        <f t="shared" si="1"/>
        <v>0</v>
      </c>
      <c r="K65" s="1"/>
      <c r="L65" s="1"/>
      <c r="M65" s="1"/>
      <c r="N65" s="1"/>
      <c r="O65" s="1"/>
      <c r="P65" s="1"/>
      <c r="Q65" s="1"/>
    </row>
    <row r="66" spans="1:17" s="40" customFormat="1" ht="12.75" hidden="1">
      <c r="A66" s="41"/>
      <c r="B66" s="27"/>
      <c r="C66" s="26"/>
      <c r="D66" s="21"/>
      <c r="E66" s="44"/>
      <c r="F66" s="43">
        <f t="shared" si="0"/>
        <v>0</v>
      </c>
      <c r="G66" s="22"/>
      <c r="H66" s="44"/>
      <c r="I66" s="39">
        <f t="shared" si="1"/>
        <v>0</v>
      </c>
      <c r="K66" s="1"/>
      <c r="L66" s="1"/>
      <c r="M66" s="1"/>
      <c r="N66" s="1"/>
      <c r="O66" s="1"/>
      <c r="P66" s="1"/>
      <c r="Q66" s="1"/>
    </row>
    <row r="67" spans="1:17" s="40" customFormat="1" ht="12.75" hidden="1">
      <c r="A67" s="41"/>
      <c r="B67" s="27"/>
      <c r="C67" s="26"/>
      <c r="D67" s="21"/>
      <c r="E67" s="44"/>
      <c r="F67" s="43">
        <f t="shared" si="0"/>
        <v>0</v>
      </c>
      <c r="G67" s="22"/>
      <c r="H67" s="44"/>
      <c r="I67" s="39">
        <f t="shared" si="1"/>
        <v>0</v>
      </c>
      <c r="K67" s="1"/>
      <c r="L67" s="1"/>
      <c r="M67" s="1"/>
      <c r="N67" s="1"/>
      <c r="O67" s="1"/>
      <c r="P67" s="1"/>
      <c r="Q67" s="1"/>
    </row>
    <row r="68" spans="1:17" s="40" customFormat="1" ht="12.75" hidden="1">
      <c r="A68" s="41"/>
      <c r="B68" s="27"/>
      <c r="C68" s="26"/>
      <c r="D68" s="21"/>
      <c r="E68" s="44"/>
      <c r="F68" s="43">
        <f t="shared" si="0"/>
        <v>0</v>
      </c>
      <c r="G68" s="22"/>
      <c r="H68" s="44"/>
      <c r="I68" s="39">
        <f t="shared" si="1"/>
        <v>0</v>
      </c>
      <c r="K68" s="1"/>
      <c r="L68" s="1"/>
      <c r="M68" s="1"/>
      <c r="N68" s="1"/>
      <c r="O68" s="1"/>
      <c r="P68" s="1"/>
      <c r="Q68" s="1"/>
    </row>
    <row r="69" spans="1:17" s="40" customFormat="1" ht="12.75" hidden="1">
      <c r="A69" s="41"/>
      <c r="B69" s="27"/>
      <c r="C69" s="26"/>
      <c r="D69" s="21"/>
      <c r="E69" s="44"/>
      <c r="F69" s="43">
        <f t="shared" si="0"/>
        <v>0</v>
      </c>
      <c r="G69" s="22"/>
      <c r="H69" s="44"/>
      <c r="I69" s="39">
        <f t="shared" si="1"/>
        <v>0</v>
      </c>
      <c r="K69" s="1"/>
      <c r="L69" s="1"/>
      <c r="M69" s="1"/>
      <c r="N69" s="1"/>
      <c r="O69" s="1"/>
      <c r="P69" s="1"/>
      <c r="Q69" s="1"/>
    </row>
    <row r="70" spans="1:17" s="40" customFormat="1" ht="12.75" hidden="1">
      <c r="A70" s="41"/>
      <c r="B70" s="27"/>
      <c r="C70" s="26"/>
      <c r="D70" s="21"/>
      <c r="E70" s="44"/>
      <c r="F70" s="43">
        <f t="shared" si="0"/>
        <v>0</v>
      </c>
      <c r="G70" s="22"/>
      <c r="H70" s="44"/>
      <c r="I70" s="39">
        <f t="shared" si="1"/>
        <v>0</v>
      </c>
      <c r="K70" s="1"/>
      <c r="L70" s="1"/>
      <c r="M70" s="1"/>
      <c r="N70" s="1"/>
      <c r="O70" s="1"/>
      <c r="P70" s="1"/>
      <c r="Q70" s="1"/>
    </row>
    <row r="71" spans="1:17" s="40" customFormat="1" ht="12.75" hidden="1">
      <c r="A71" s="41"/>
      <c r="B71" s="27"/>
      <c r="C71" s="26"/>
      <c r="D71" s="21"/>
      <c r="E71" s="44"/>
      <c r="F71" s="43">
        <f t="shared" si="0"/>
        <v>0</v>
      </c>
      <c r="G71" s="22"/>
      <c r="H71" s="44"/>
      <c r="I71" s="39">
        <f t="shared" si="1"/>
        <v>0</v>
      </c>
      <c r="K71" s="1"/>
      <c r="L71" s="1"/>
      <c r="M71" s="1"/>
      <c r="N71" s="1"/>
      <c r="O71" s="1"/>
      <c r="P71" s="1"/>
      <c r="Q71" s="1"/>
    </row>
    <row r="72" spans="1:17" s="40" customFormat="1" ht="12.75" hidden="1">
      <c r="A72" s="41"/>
      <c r="B72" s="27"/>
      <c r="C72" s="26"/>
      <c r="D72" s="21"/>
      <c r="E72" s="44"/>
      <c r="F72" s="43">
        <f t="shared" si="0"/>
        <v>0</v>
      </c>
      <c r="G72" s="22"/>
      <c r="H72" s="44"/>
      <c r="I72" s="39">
        <f t="shared" si="1"/>
        <v>0</v>
      </c>
      <c r="K72" s="1"/>
      <c r="L72" s="1"/>
      <c r="M72" s="1"/>
      <c r="N72" s="1"/>
      <c r="O72" s="1"/>
      <c r="P72" s="1"/>
      <c r="Q72" s="1"/>
    </row>
    <row r="73" spans="1:17" s="40" customFormat="1" ht="12.75" hidden="1">
      <c r="A73" s="41"/>
      <c r="B73" s="27"/>
      <c r="C73" s="26"/>
      <c r="D73" s="21"/>
      <c r="E73" s="44"/>
      <c r="F73" s="43">
        <f t="shared" si="0"/>
        <v>0</v>
      </c>
      <c r="G73" s="22"/>
      <c r="H73" s="44"/>
      <c r="I73" s="39">
        <f t="shared" si="1"/>
        <v>0</v>
      </c>
      <c r="K73" s="1"/>
      <c r="L73" s="1"/>
      <c r="M73" s="1"/>
      <c r="N73" s="1"/>
      <c r="O73" s="1"/>
      <c r="P73" s="1"/>
      <c r="Q73" s="1"/>
    </row>
    <row r="74" spans="1:17" s="40" customFormat="1" ht="12.75" hidden="1">
      <c r="A74" s="41"/>
      <c r="B74" s="27"/>
      <c r="C74" s="26"/>
      <c r="D74" s="21"/>
      <c r="E74" s="44"/>
      <c r="F74" s="43">
        <f t="shared" si="0"/>
        <v>0</v>
      </c>
      <c r="G74" s="22"/>
      <c r="H74" s="44"/>
      <c r="I74" s="39">
        <f t="shared" si="1"/>
        <v>0</v>
      </c>
      <c r="K74" s="1"/>
      <c r="L74" s="1"/>
      <c r="M74" s="1"/>
      <c r="N74" s="1"/>
      <c r="O74" s="1"/>
      <c r="P74" s="1"/>
      <c r="Q74" s="1"/>
    </row>
    <row r="75" spans="1:17" s="40" customFormat="1" ht="12.75" hidden="1">
      <c r="A75" s="41"/>
      <c r="B75" s="27"/>
      <c r="C75" s="26"/>
      <c r="D75" s="21"/>
      <c r="E75" s="44"/>
      <c r="F75" s="43">
        <f t="shared" si="0"/>
        <v>0</v>
      </c>
      <c r="G75" s="22"/>
      <c r="H75" s="44"/>
      <c r="I75" s="39">
        <f t="shared" si="1"/>
        <v>0</v>
      </c>
      <c r="K75" s="1"/>
      <c r="L75" s="1"/>
      <c r="M75" s="1"/>
      <c r="N75" s="1"/>
      <c r="O75" s="1"/>
      <c r="P75" s="1"/>
      <c r="Q75" s="1"/>
    </row>
    <row r="76" spans="1:17" s="40" customFormat="1" ht="12.75" hidden="1">
      <c r="A76" s="41"/>
      <c r="B76" s="27"/>
      <c r="C76" s="26"/>
      <c r="D76" s="21"/>
      <c r="E76" s="44"/>
      <c r="F76" s="43">
        <f t="shared" si="0"/>
        <v>0</v>
      </c>
      <c r="G76" s="22"/>
      <c r="H76" s="44"/>
      <c r="I76" s="39">
        <f t="shared" si="1"/>
        <v>0</v>
      </c>
      <c r="K76" s="1"/>
      <c r="L76" s="1"/>
      <c r="M76" s="1"/>
      <c r="N76" s="1"/>
      <c r="O76" s="1"/>
      <c r="P76" s="1"/>
      <c r="Q76" s="1"/>
    </row>
    <row r="77" spans="1:17" hidden="1">
      <c r="A77" s="41"/>
      <c r="B77" s="27"/>
      <c r="C77" s="26"/>
      <c r="D77" s="21"/>
      <c r="E77" s="44"/>
      <c r="F77" s="43">
        <f t="shared" si="0"/>
        <v>0</v>
      </c>
      <c r="G77" s="22"/>
      <c r="H77" s="44"/>
      <c r="I77" s="39">
        <f t="shared" si="1"/>
        <v>0</v>
      </c>
    </row>
    <row r="78" spans="1:17" hidden="1">
      <c r="A78" s="41"/>
      <c r="B78" s="27"/>
      <c r="C78" s="26"/>
      <c r="D78" s="21"/>
      <c r="E78" s="44"/>
      <c r="F78" s="43">
        <f t="shared" si="0"/>
        <v>0</v>
      </c>
      <c r="G78" s="22"/>
      <c r="H78" s="44"/>
      <c r="I78" s="39">
        <f t="shared" si="1"/>
        <v>0</v>
      </c>
    </row>
    <row r="79" spans="1:17" hidden="1">
      <c r="A79" s="41"/>
      <c r="B79" s="27"/>
      <c r="C79" s="26"/>
      <c r="D79" s="21"/>
      <c r="E79" s="44"/>
      <c r="F79" s="43">
        <f t="shared" si="0"/>
        <v>0</v>
      </c>
      <c r="G79" s="22"/>
      <c r="H79" s="44"/>
      <c r="I79" s="39">
        <f t="shared" si="1"/>
        <v>0</v>
      </c>
    </row>
    <row r="80" spans="1:17" hidden="1">
      <c r="A80" s="41"/>
      <c r="B80" s="27"/>
      <c r="C80" s="26"/>
      <c r="D80" s="21"/>
      <c r="E80" s="44"/>
      <c r="F80" s="43">
        <f t="shared" si="0"/>
        <v>0</v>
      </c>
      <c r="G80" s="22"/>
      <c r="H80" s="44"/>
      <c r="I80" s="39">
        <f t="shared" si="1"/>
        <v>0</v>
      </c>
    </row>
    <row r="81" spans="1:9" hidden="1">
      <c r="A81" s="41"/>
      <c r="B81" s="27"/>
      <c r="C81" s="26"/>
      <c r="D81" s="21"/>
      <c r="E81" s="44"/>
      <c r="F81" s="43">
        <f t="shared" si="0"/>
        <v>0</v>
      </c>
      <c r="G81" s="22"/>
      <c r="H81" s="44"/>
      <c r="I81" s="39">
        <f t="shared" si="1"/>
        <v>0</v>
      </c>
    </row>
    <row r="82" spans="1:9" hidden="1">
      <c r="A82" s="41"/>
      <c r="B82" s="27"/>
      <c r="C82" s="26"/>
      <c r="D82" s="21"/>
      <c r="E82" s="44"/>
      <c r="F82" s="43">
        <f t="shared" ref="F82:F103" si="2">E82*D82</f>
        <v>0</v>
      </c>
      <c r="G82" s="22"/>
      <c r="H82" s="44"/>
      <c r="I82" s="39">
        <f t="shared" ref="I82:I103" si="3">H82*D82</f>
        <v>0</v>
      </c>
    </row>
    <row r="83" spans="1:9" hidden="1">
      <c r="A83" s="41"/>
      <c r="B83" s="27"/>
      <c r="C83" s="26"/>
      <c r="D83" s="21"/>
      <c r="E83" s="44"/>
      <c r="F83" s="43">
        <f t="shared" si="2"/>
        <v>0</v>
      </c>
      <c r="G83" s="22"/>
      <c r="H83" s="44"/>
      <c r="I83" s="39">
        <f t="shared" si="3"/>
        <v>0</v>
      </c>
    </row>
    <row r="84" spans="1:9" hidden="1">
      <c r="A84" s="41"/>
      <c r="B84" s="27"/>
      <c r="C84" s="26"/>
      <c r="D84" s="21"/>
      <c r="E84" s="44"/>
      <c r="F84" s="43">
        <f t="shared" si="2"/>
        <v>0</v>
      </c>
      <c r="G84" s="22"/>
      <c r="H84" s="44"/>
      <c r="I84" s="39">
        <f t="shared" si="3"/>
        <v>0</v>
      </c>
    </row>
    <row r="85" spans="1:9" hidden="1">
      <c r="A85" s="41"/>
      <c r="B85" s="27"/>
      <c r="C85" s="26"/>
      <c r="D85" s="21"/>
      <c r="E85" s="44"/>
      <c r="F85" s="43">
        <f t="shared" si="2"/>
        <v>0</v>
      </c>
      <c r="G85" s="22"/>
      <c r="H85" s="44"/>
      <c r="I85" s="39">
        <f t="shared" si="3"/>
        <v>0</v>
      </c>
    </row>
    <row r="86" spans="1:9" hidden="1">
      <c r="A86" s="41"/>
      <c r="B86" s="27"/>
      <c r="C86" s="26"/>
      <c r="D86" s="21"/>
      <c r="E86" s="44"/>
      <c r="F86" s="43">
        <f t="shared" si="2"/>
        <v>0</v>
      </c>
      <c r="G86" s="22"/>
      <c r="H86" s="44"/>
      <c r="I86" s="39">
        <f t="shared" si="3"/>
        <v>0</v>
      </c>
    </row>
    <row r="87" spans="1:9" hidden="1">
      <c r="A87" s="41"/>
      <c r="B87" s="27"/>
      <c r="C87" s="26"/>
      <c r="D87" s="21"/>
      <c r="E87" s="44"/>
      <c r="F87" s="43">
        <f t="shared" si="2"/>
        <v>0</v>
      </c>
      <c r="G87" s="22"/>
      <c r="H87" s="44"/>
      <c r="I87" s="39">
        <f t="shared" si="3"/>
        <v>0</v>
      </c>
    </row>
    <row r="88" spans="1:9" hidden="1">
      <c r="A88" s="41"/>
      <c r="B88" s="27"/>
      <c r="C88" s="26"/>
      <c r="D88" s="21"/>
      <c r="E88" s="44"/>
      <c r="F88" s="43">
        <f t="shared" si="2"/>
        <v>0</v>
      </c>
      <c r="G88" s="22"/>
      <c r="H88" s="44"/>
      <c r="I88" s="39">
        <f t="shared" si="3"/>
        <v>0</v>
      </c>
    </row>
    <row r="89" spans="1:9" hidden="1">
      <c r="A89" s="41"/>
      <c r="B89" s="27"/>
      <c r="C89" s="26"/>
      <c r="D89" s="21"/>
      <c r="E89" s="44"/>
      <c r="F89" s="43">
        <f t="shared" si="2"/>
        <v>0</v>
      </c>
      <c r="G89" s="22"/>
      <c r="H89" s="44"/>
      <c r="I89" s="39">
        <f t="shared" si="3"/>
        <v>0</v>
      </c>
    </row>
    <row r="90" spans="1:9" hidden="1">
      <c r="A90" s="41"/>
      <c r="B90" s="27"/>
      <c r="C90" s="26"/>
      <c r="D90" s="21"/>
      <c r="E90" s="44"/>
      <c r="F90" s="43">
        <f t="shared" si="2"/>
        <v>0</v>
      </c>
      <c r="G90" s="22"/>
      <c r="H90" s="44"/>
      <c r="I90" s="39">
        <f t="shared" si="3"/>
        <v>0</v>
      </c>
    </row>
    <row r="91" spans="1:9" hidden="1">
      <c r="A91" s="41"/>
      <c r="B91" s="27"/>
      <c r="C91" s="26"/>
      <c r="D91" s="21"/>
      <c r="E91" s="44"/>
      <c r="F91" s="43">
        <f t="shared" si="2"/>
        <v>0</v>
      </c>
      <c r="G91" s="22"/>
      <c r="H91" s="44"/>
      <c r="I91" s="39">
        <f t="shared" si="3"/>
        <v>0</v>
      </c>
    </row>
    <row r="92" spans="1:9" hidden="1">
      <c r="A92" s="41"/>
      <c r="B92" s="27"/>
      <c r="C92" s="26"/>
      <c r="D92" s="21"/>
      <c r="E92" s="44"/>
      <c r="F92" s="43">
        <f t="shared" si="2"/>
        <v>0</v>
      </c>
      <c r="G92" s="22"/>
      <c r="H92" s="44"/>
      <c r="I92" s="39">
        <f t="shared" si="3"/>
        <v>0</v>
      </c>
    </row>
    <row r="93" spans="1:9" hidden="1">
      <c r="A93" s="41"/>
      <c r="B93" s="27"/>
      <c r="C93" s="26"/>
      <c r="D93" s="21"/>
      <c r="E93" s="44"/>
      <c r="F93" s="43">
        <f t="shared" si="2"/>
        <v>0</v>
      </c>
      <c r="G93" s="22"/>
      <c r="H93" s="44"/>
      <c r="I93" s="39">
        <f t="shared" si="3"/>
        <v>0</v>
      </c>
    </row>
    <row r="94" spans="1:9" hidden="1">
      <c r="A94" s="41"/>
      <c r="B94" s="27"/>
      <c r="C94" s="26"/>
      <c r="D94" s="21"/>
      <c r="E94" s="44"/>
      <c r="F94" s="43">
        <f t="shared" si="2"/>
        <v>0</v>
      </c>
      <c r="G94" s="22"/>
      <c r="H94" s="44"/>
      <c r="I94" s="39">
        <f t="shared" si="3"/>
        <v>0</v>
      </c>
    </row>
    <row r="95" spans="1:9" hidden="1">
      <c r="A95" s="41"/>
      <c r="B95" s="27"/>
      <c r="C95" s="26"/>
      <c r="D95" s="21"/>
      <c r="E95" s="44"/>
      <c r="F95" s="43">
        <f t="shared" si="2"/>
        <v>0</v>
      </c>
      <c r="G95" s="22"/>
      <c r="H95" s="44"/>
      <c r="I95" s="39">
        <f t="shared" si="3"/>
        <v>0</v>
      </c>
    </row>
    <row r="96" spans="1:9" hidden="1">
      <c r="A96" s="41"/>
      <c r="B96" s="27"/>
      <c r="C96" s="26"/>
      <c r="D96" s="21"/>
      <c r="E96" s="44"/>
      <c r="F96" s="43">
        <f t="shared" si="2"/>
        <v>0</v>
      </c>
      <c r="G96" s="22"/>
      <c r="H96" s="44"/>
      <c r="I96" s="39">
        <f t="shared" si="3"/>
        <v>0</v>
      </c>
    </row>
    <row r="97" spans="1:9" hidden="1">
      <c r="A97" s="41"/>
      <c r="B97" s="27"/>
      <c r="C97" s="26"/>
      <c r="D97" s="21"/>
      <c r="E97" s="44"/>
      <c r="F97" s="43">
        <f t="shared" si="2"/>
        <v>0</v>
      </c>
      <c r="G97" s="22"/>
      <c r="H97" s="44"/>
      <c r="I97" s="39">
        <f t="shared" si="3"/>
        <v>0</v>
      </c>
    </row>
    <row r="98" spans="1:9" hidden="1">
      <c r="A98" s="41"/>
      <c r="B98" s="27"/>
      <c r="C98" s="26"/>
      <c r="D98" s="21"/>
      <c r="E98" s="44"/>
      <c r="F98" s="43">
        <f t="shared" si="2"/>
        <v>0</v>
      </c>
      <c r="G98" s="22"/>
      <c r="H98" s="44"/>
      <c r="I98" s="39">
        <f t="shared" si="3"/>
        <v>0</v>
      </c>
    </row>
    <row r="99" spans="1:9" hidden="1">
      <c r="A99" s="41"/>
      <c r="B99" s="27"/>
      <c r="C99" s="26"/>
      <c r="D99" s="21"/>
      <c r="E99" s="44"/>
      <c r="F99" s="43">
        <f t="shared" si="2"/>
        <v>0</v>
      </c>
      <c r="G99" s="22"/>
      <c r="H99" s="44"/>
      <c r="I99" s="39">
        <f t="shared" si="3"/>
        <v>0</v>
      </c>
    </row>
    <row r="100" spans="1:9" hidden="1">
      <c r="A100" s="41"/>
      <c r="B100" s="27"/>
      <c r="C100" s="26"/>
      <c r="D100" s="21"/>
      <c r="E100" s="44"/>
      <c r="F100" s="43">
        <f t="shared" si="2"/>
        <v>0</v>
      </c>
      <c r="G100" s="22"/>
      <c r="H100" s="44"/>
      <c r="I100" s="39">
        <f t="shared" si="3"/>
        <v>0</v>
      </c>
    </row>
    <row r="101" spans="1:9" hidden="1">
      <c r="A101" s="41"/>
      <c r="B101" s="27"/>
      <c r="C101" s="26"/>
      <c r="D101" s="21"/>
      <c r="E101" s="44"/>
      <c r="F101" s="43">
        <f t="shared" si="2"/>
        <v>0</v>
      </c>
      <c r="G101" s="22"/>
      <c r="H101" s="44"/>
      <c r="I101" s="39">
        <f t="shared" si="3"/>
        <v>0</v>
      </c>
    </row>
    <row r="102" spans="1:9" hidden="1">
      <c r="A102" s="41"/>
      <c r="B102" s="27"/>
      <c r="C102" s="26"/>
      <c r="D102" s="21"/>
      <c r="E102" s="44"/>
      <c r="F102" s="43">
        <f t="shared" si="2"/>
        <v>0</v>
      </c>
      <c r="G102" s="22"/>
      <c r="H102" s="44"/>
      <c r="I102" s="39">
        <f t="shared" si="3"/>
        <v>0</v>
      </c>
    </row>
    <row r="103" spans="1:9" ht="15.75" hidden="1">
      <c r="A103" s="55" t="s">
        <v>84</v>
      </c>
      <c r="B103" s="27"/>
      <c r="C103" s="26"/>
      <c r="D103" s="21"/>
      <c r="E103" s="44"/>
      <c r="F103" s="43">
        <f t="shared" si="2"/>
        <v>0</v>
      </c>
      <c r="G103" s="22"/>
      <c r="H103" s="44"/>
      <c r="I103" s="39">
        <f t="shared" si="3"/>
        <v>0</v>
      </c>
    </row>
  </sheetData>
  <sheetProtection formatCells="0" formatRows="0" insertRows="0" deleteRows="0"/>
  <mergeCells count="9">
    <mergeCell ref="A8:B8"/>
    <mergeCell ref="B10:G15"/>
    <mergeCell ref="B9:G9"/>
    <mergeCell ref="A1:I2"/>
    <mergeCell ref="A3:B3"/>
    <mergeCell ref="A4:B4"/>
    <mergeCell ref="A5:B5"/>
    <mergeCell ref="A6:B6"/>
    <mergeCell ref="A7:B7"/>
  </mergeCells>
  <conditionalFormatting sqref="A27:C51 D17:F51 C23:C26 B17:B26 G23:G103 A52:D102 H17:H103 E52:F103 B103:D103">
    <cfRule type="notContainsBlanks" dxfId="9" priority="9">
      <formula>LEN(TRIM(A17))&gt;0</formula>
    </cfRule>
  </conditionalFormatting>
  <conditionalFormatting sqref="I17:I103">
    <cfRule type="notContainsBlanks" dxfId="8" priority="8">
      <formula>LEN(TRIM(I17))&gt;0</formula>
    </cfRule>
  </conditionalFormatting>
  <conditionalFormatting sqref="A17:A26">
    <cfRule type="notContainsBlanks" dxfId="7" priority="7">
      <formula>LEN(TRIM(A17))&gt;0</formula>
    </cfRule>
  </conditionalFormatting>
  <conditionalFormatting sqref="C17:C22">
    <cfRule type="notContainsBlanks" dxfId="6" priority="6">
      <formula>LEN(TRIM(C17))&gt;0</formula>
    </cfRule>
  </conditionalFormatting>
  <conditionalFormatting sqref="G21:G22">
    <cfRule type="notContainsBlanks" dxfId="5" priority="5">
      <formula>LEN(TRIM(G21))&gt;0</formula>
    </cfRule>
  </conditionalFormatting>
  <conditionalFormatting sqref="C17:C1048576">
    <cfRule type="duplicateValues" dxfId="4" priority="4"/>
  </conditionalFormatting>
  <conditionalFormatting sqref="A103">
    <cfRule type="notContainsBlanks" dxfId="3" priority="3">
      <formula>LEN(TRIM(A103))&gt;0</formula>
    </cfRule>
  </conditionalFormatting>
  <conditionalFormatting sqref="C16:C1048576 C1:C8">
    <cfRule type="duplicateValues" dxfId="2" priority="2"/>
  </conditionalFormatting>
  <conditionalFormatting sqref="G17:G20">
    <cfRule type="notContainsBlanks" dxfId="1" priority="1">
      <formula>LEN(TRIM(G17))&gt;0</formula>
    </cfRule>
  </conditionalFormatting>
  <hyperlinks>
    <hyperlink ref="A7" r:id="rId1" xr:uid="{DFC4CF72-94F6-4DBD-84A9-CF23F86A3985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FCE-AED1-4A93-B249-5DA5473D1832}">
  <dimension ref="A1:Q103"/>
  <sheetViews>
    <sheetView showGridLines="0" topLeftCell="A13" zoomScaleNormal="100" workbookViewId="0">
      <selection activeCell="O29" sqref="O29"/>
    </sheetView>
  </sheetViews>
  <sheetFormatPr defaultRowHeight="15"/>
  <cols>
    <col min="1" max="1" width="12.44140625" style="3" customWidth="1"/>
    <col min="2" max="2" width="27.109375" style="1" customWidth="1"/>
    <col min="3" max="3" width="15.6640625" style="1" customWidth="1"/>
    <col min="4" max="4" width="8.77734375" style="2" customWidth="1"/>
    <col min="5" max="5" width="8.77734375" style="14" customWidth="1"/>
    <col min="6" max="6" width="8.77734375" style="16" customWidth="1"/>
    <col min="7" max="7" width="8.88671875" style="4"/>
    <col min="8" max="8" width="8.109375" style="23" customWidth="1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40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41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42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43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 t="s">
        <v>190</v>
      </c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57"/>
    </row>
    <row r="9" spans="1:14" ht="24" customHeight="1" thickTop="1" thickBot="1">
      <c r="A9" s="8"/>
      <c r="B9" s="6"/>
      <c r="C9" s="6"/>
      <c r="D9" s="7"/>
      <c r="E9" s="17"/>
      <c r="K9" s="57"/>
    </row>
    <row r="10" spans="1:14" ht="15" customHeight="1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57"/>
    </row>
    <row r="11" spans="1:14" ht="15" customHeight="1">
      <c r="A11" s="74" t="s">
        <v>81</v>
      </c>
      <c r="B11" s="65" t="s">
        <v>113</v>
      </c>
      <c r="C11" s="13"/>
      <c r="D11" s="71" t="s">
        <v>79</v>
      </c>
      <c r="E11" s="72"/>
      <c r="F11" s="13"/>
      <c r="G11" s="60"/>
      <c r="H11" s="112" t="s">
        <v>3</v>
      </c>
      <c r="I11" s="113" t="s">
        <v>3</v>
      </c>
      <c r="J11" s="11"/>
      <c r="K11" s="57"/>
    </row>
    <row r="12" spans="1:14" ht="24" customHeight="1">
      <c r="A12" s="85" t="s">
        <v>122</v>
      </c>
      <c r="B12" s="507" t="s">
        <v>129</v>
      </c>
      <c r="C12" s="508"/>
      <c r="D12" s="77" t="s">
        <v>63</v>
      </c>
      <c r="E12" s="13"/>
      <c r="F12" s="13"/>
      <c r="G12" s="60"/>
      <c r="H12" s="114" t="s">
        <v>5</v>
      </c>
      <c r="I12" s="115" t="s">
        <v>4</v>
      </c>
      <c r="J12" s="11"/>
      <c r="K12" s="57"/>
    </row>
    <row r="13" spans="1:14" ht="15" customHeight="1">
      <c r="A13" s="74" t="s">
        <v>91</v>
      </c>
      <c r="B13" s="73">
        <v>100</v>
      </c>
      <c r="C13" s="13"/>
      <c r="D13" s="119" t="s">
        <v>80</v>
      </c>
      <c r="E13" s="13"/>
      <c r="F13" s="13"/>
      <c r="G13" s="60"/>
      <c r="H13" s="114"/>
      <c r="I13" s="118"/>
      <c r="J13" s="11"/>
      <c r="K13" s="57"/>
    </row>
    <row r="14" spans="1:14" ht="15" customHeight="1">
      <c r="A14" s="74" t="s">
        <v>82</v>
      </c>
      <c r="B14" s="73" t="s">
        <v>90</v>
      </c>
      <c r="C14" s="13"/>
      <c r="D14" s="71" t="s">
        <v>70</v>
      </c>
      <c r="E14" s="72"/>
      <c r="F14" s="13"/>
      <c r="G14" s="60"/>
      <c r="H14" s="76">
        <f>SUM(H16:H100)</f>
        <v>0</v>
      </c>
      <c r="I14" s="110">
        <f>SUM(I16:I100)</f>
        <v>0</v>
      </c>
      <c r="J14" s="11"/>
      <c r="K14" s="57"/>
    </row>
    <row r="15" spans="1:14" ht="15" customHeight="1" thickBot="1">
      <c r="A15" s="75" t="s">
        <v>92</v>
      </c>
      <c r="B15" s="67" t="s">
        <v>89</v>
      </c>
      <c r="C15" s="61"/>
      <c r="D15" s="78" t="s">
        <v>71</v>
      </c>
      <c r="E15" s="61"/>
      <c r="F15" s="61"/>
      <c r="G15" s="62"/>
      <c r="H15" s="107"/>
      <c r="I15" s="111"/>
      <c r="J15" s="11"/>
      <c r="K15" s="57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57"/>
    </row>
    <row r="17" spans="1:17" s="410" customFormat="1" ht="29.25" customHeight="1">
      <c r="A17" s="404" t="s">
        <v>270</v>
      </c>
      <c r="B17" s="405" t="s">
        <v>271</v>
      </c>
      <c r="C17" s="405" t="s">
        <v>272</v>
      </c>
      <c r="D17" s="406">
        <v>44635</v>
      </c>
      <c r="E17" s="407">
        <v>54.99</v>
      </c>
      <c r="F17" s="408" t="s">
        <v>301</v>
      </c>
      <c r="G17" s="45">
        <v>0.6</v>
      </c>
      <c r="H17" s="31"/>
      <c r="I17" s="409">
        <f>H17*E17*(1-G17)</f>
        <v>0</v>
      </c>
      <c r="K17" s="411"/>
      <c r="L17" s="412"/>
    </row>
    <row r="18" spans="1:17" s="410" customFormat="1" ht="29.25" customHeight="1">
      <c r="A18" s="404" t="s">
        <v>273</v>
      </c>
      <c r="B18" s="405" t="s">
        <v>274</v>
      </c>
      <c r="C18" s="405" t="s">
        <v>272</v>
      </c>
      <c r="D18" s="406">
        <v>44635</v>
      </c>
      <c r="E18" s="407">
        <v>54.99</v>
      </c>
      <c r="F18" s="408" t="s">
        <v>301</v>
      </c>
      <c r="G18" s="45">
        <v>0.6</v>
      </c>
      <c r="H18" s="31"/>
      <c r="I18" s="409">
        <f t="shared" ref="I18:I81" si="0">H18*E18*(1-G18)</f>
        <v>0</v>
      </c>
      <c r="K18" s="411"/>
    </row>
    <row r="19" spans="1:17" s="410" customFormat="1" ht="29.25" customHeight="1">
      <c r="A19" s="404" t="s">
        <v>275</v>
      </c>
      <c r="B19" s="405" t="s">
        <v>276</v>
      </c>
      <c r="C19" s="405" t="s">
        <v>272</v>
      </c>
      <c r="D19" s="406">
        <v>43739</v>
      </c>
      <c r="E19" s="407">
        <v>49.99</v>
      </c>
      <c r="F19" s="408" t="s">
        <v>301</v>
      </c>
      <c r="G19" s="45">
        <v>0.6</v>
      </c>
      <c r="H19" s="31"/>
      <c r="I19" s="409">
        <f t="shared" si="0"/>
        <v>0</v>
      </c>
      <c r="K19" s="411"/>
    </row>
    <row r="20" spans="1:17" s="410" customFormat="1" ht="29.25" customHeight="1">
      <c r="A20" s="404" t="s">
        <v>277</v>
      </c>
      <c r="B20" s="405" t="s">
        <v>278</v>
      </c>
      <c r="C20" s="405" t="s">
        <v>272</v>
      </c>
      <c r="D20" s="406">
        <v>44484</v>
      </c>
      <c r="E20" s="407">
        <v>49.99</v>
      </c>
      <c r="F20" s="408" t="s">
        <v>301</v>
      </c>
      <c r="G20" s="45">
        <v>0.6</v>
      </c>
      <c r="H20" s="31"/>
      <c r="I20" s="409">
        <f t="shared" si="0"/>
        <v>0</v>
      </c>
      <c r="K20" s="413"/>
    </row>
    <row r="21" spans="1:17" s="410" customFormat="1" ht="29.25" customHeight="1">
      <c r="A21" s="404" t="s">
        <v>279</v>
      </c>
      <c r="B21" s="405" t="s">
        <v>280</v>
      </c>
      <c r="C21" s="405" t="s">
        <v>272</v>
      </c>
      <c r="D21" s="406">
        <v>45031</v>
      </c>
      <c r="E21" s="407">
        <v>69.989999999999995</v>
      </c>
      <c r="F21" s="408" t="s">
        <v>301</v>
      </c>
      <c r="G21" s="45">
        <v>0.6</v>
      </c>
      <c r="H21" s="31"/>
      <c r="I21" s="409">
        <f t="shared" si="0"/>
        <v>0</v>
      </c>
      <c r="K21" s="413"/>
    </row>
    <row r="22" spans="1:17" s="410" customFormat="1" ht="29.25" customHeight="1">
      <c r="A22" s="404" t="s">
        <v>281</v>
      </c>
      <c r="B22" s="405" t="s">
        <v>282</v>
      </c>
      <c r="C22" s="405" t="s">
        <v>272</v>
      </c>
      <c r="D22" s="406">
        <v>45031</v>
      </c>
      <c r="E22" s="407">
        <v>69.989999999999995</v>
      </c>
      <c r="F22" s="408" t="s">
        <v>301</v>
      </c>
      <c r="G22" s="45">
        <v>0.6</v>
      </c>
      <c r="H22" s="31"/>
      <c r="I22" s="409">
        <f t="shared" si="0"/>
        <v>0</v>
      </c>
      <c r="K22" s="413"/>
    </row>
    <row r="23" spans="1:17" s="410" customFormat="1" ht="29.25" customHeight="1">
      <c r="A23" s="404" t="s">
        <v>283</v>
      </c>
      <c r="B23" s="405" t="s">
        <v>284</v>
      </c>
      <c r="C23" s="405" t="s">
        <v>285</v>
      </c>
      <c r="D23" s="406">
        <v>44999</v>
      </c>
      <c r="E23" s="407">
        <v>17.989999999999998</v>
      </c>
      <c r="F23" s="408" t="s">
        <v>301</v>
      </c>
      <c r="G23" s="30">
        <v>0.57999999999999996</v>
      </c>
      <c r="H23" s="31"/>
      <c r="I23" s="409">
        <f t="shared" si="0"/>
        <v>0</v>
      </c>
    </row>
    <row r="24" spans="1:17" s="410" customFormat="1" ht="29.25" customHeight="1">
      <c r="A24" s="404" t="s">
        <v>286</v>
      </c>
      <c r="B24" s="405" t="s">
        <v>287</v>
      </c>
      <c r="C24" s="405" t="s">
        <v>288</v>
      </c>
      <c r="D24" s="406">
        <v>44978</v>
      </c>
      <c r="E24" s="407">
        <v>15.99</v>
      </c>
      <c r="F24" s="408" t="s">
        <v>301</v>
      </c>
      <c r="G24" s="30">
        <v>0.57999999999999996</v>
      </c>
      <c r="H24" s="31"/>
      <c r="I24" s="409">
        <f t="shared" si="0"/>
        <v>0</v>
      </c>
    </row>
    <row r="25" spans="1:17" s="410" customFormat="1" ht="29.25" customHeight="1">
      <c r="A25" s="404" t="s">
        <v>289</v>
      </c>
      <c r="B25" s="405" t="s">
        <v>290</v>
      </c>
      <c r="C25" s="405" t="s">
        <v>291</v>
      </c>
      <c r="D25" s="406">
        <v>44928</v>
      </c>
      <c r="E25" s="407">
        <v>24.99</v>
      </c>
      <c r="F25" s="82" t="s">
        <v>133</v>
      </c>
      <c r="G25" s="30">
        <v>0.3</v>
      </c>
      <c r="H25" s="31"/>
      <c r="I25" s="409">
        <f t="shared" si="0"/>
        <v>0</v>
      </c>
    </row>
    <row r="26" spans="1:17" s="410" customFormat="1" ht="29.25" customHeight="1">
      <c r="A26" s="404" t="s">
        <v>292</v>
      </c>
      <c r="B26" s="405" t="s">
        <v>293</v>
      </c>
      <c r="C26" s="405" t="s">
        <v>294</v>
      </c>
      <c r="D26" s="406">
        <v>44986</v>
      </c>
      <c r="E26" s="407">
        <v>21.99</v>
      </c>
      <c r="F26" s="82" t="s">
        <v>133</v>
      </c>
      <c r="G26" s="30">
        <v>0.3</v>
      </c>
      <c r="H26" s="31"/>
      <c r="I26" s="409">
        <f t="shared" si="0"/>
        <v>0</v>
      </c>
    </row>
    <row r="27" spans="1:17" s="410" customFormat="1" ht="29.25" customHeight="1">
      <c r="A27" s="404" t="s">
        <v>295</v>
      </c>
      <c r="B27" s="405" t="s">
        <v>296</v>
      </c>
      <c r="C27" s="405" t="s">
        <v>297</v>
      </c>
      <c r="D27" s="406">
        <v>44654</v>
      </c>
      <c r="E27" s="407">
        <v>14.99</v>
      </c>
      <c r="F27" s="82" t="s">
        <v>133</v>
      </c>
      <c r="G27" s="30">
        <v>0.3</v>
      </c>
      <c r="H27" s="31"/>
      <c r="I27" s="409">
        <f t="shared" si="0"/>
        <v>0</v>
      </c>
    </row>
    <row r="28" spans="1:17" s="410" customFormat="1" ht="29.25" customHeight="1">
      <c r="A28" s="404" t="s">
        <v>298</v>
      </c>
      <c r="B28" s="405" t="s">
        <v>299</v>
      </c>
      <c r="C28" s="405" t="s">
        <v>300</v>
      </c>
      <c r="D28" s="406">
        <v>45019</v>
      </c>
      <c r="E28" s="407">
        <v>24.99</v>
      </c>
      <c r="F28" s="82" t="s">
        <v>133</v>
      </c>
      <c r="G28" s="30">
        <v>0.3</v>
      </c>
      <c r="H28" s="31"/>
      <c r="I28" s="409">
        <f t="shared" si="0"/>
        <v>0</v>
      </c>
      <c r="L28" s="414"/>
      <c r="N28" s="414"/>
      <c r="O28" s="414"/>
      <c r="P28" s="414"/>
      <c r="Q28" s="414"/>
    </row>
    <row r="29" spans="1:17" s="12" customFormat="1" ht="12.75" hidden="1">
      <c r="A29" s="79"/>
      <c r="B29" s="80"/>
      <c r="C29" s="80"/>
      <c r="D29" s="79"/>
      <c r="E29" s="81"/>
      <c r="F29" s="83"/>
      <c r="G29" s="30"/>
      <c r="H29" s="31"/>
      <c r="I29" s="32">
        <f t="shared" si="0"/>
        <v>0</v>
      </c>
      <c r="L29" s="56"/>
      <c r="N29" s="56"/>
      <c r="O29" s="56"/>
      <c r="P29" s="56"/>
      <c r="Q29" s="56"/>
    </row>
    <row r="30" spans="1:17" s="12" customFormat="1" ht="12.75" hidden="1">
      <c r="A30" s="79"/>
      <c r="B30" s="80"/>
      <c r="C30" s="80"/>
      <c r="D30" s="79"/>
      <c r="E30" s="81"/>
      <c r="F30" s="83"/>
      <c r="G30" s="30"/>
      <c r="H30" s="31"/>
      <c r="I30" s="32">
        <f t="shared" si="0"/>
        <v>0</v>
      </c>
      <c r="L30" s="56"/>
      <c r="N30" s="56"/>
      <c r="O30" s="56"/>
      <c r="P30" s="56"/>
      <c r="Q30" s="56"/>
    </row>
    <row r="31" spans="1:17" s="12" customFormat="1" ht="12.75" hidden="1">
      <c r="A31" s="79"/>
      <c r="B31" s="80"/>
      <c r="C31" s="80"/>
      <c r="D31" s="79"/>
      <c r="E31" s="81"/>
      <c r="F31" s="83"/>
      <c r="G31" s="30"/>
      <c r="H31" s="31"/>
      <c r="I31" s="32">
        <f t="shared" si="0"/>
        <v>0</v>
      </c>
    </row>
    <row r="32" spans="1:17" s="12" customFormat="1" ht="12.75" hidden="1">
      <c r="A32" s="79"/>
      <c r="B32" s="80"/>
      <c r="C32" s="80"/>
      <c r="D32" s="79"/>
      <c r="E32" s="81"/>
      <c r="F32" s="83"/>
      <c r="G32" s="30"/>
      <c r="H32" s="31"/>
      <c r="I32" s="32">
        <f t="shared" si="0"/>
        <v>0</v>
      </c>
    </row>
    <row r="33" spans="1:11" s="12" customFormat="1" ht="12.75" hidden="1">
      <c r="A33" s="79"/>
      <c r="B33" s="80"/>
      <c r="C33" s="80"/>
      <c r="D33" s="79"/>
      <c r="E33" s="81"/>
      <c r="F33" s="83"/>
      <c r="G33" s="30"/>
      <c r="H33" s="31"/>
      <c r="I33" s="32">
        <f t="shared" si="0"/>
        <v>0</v>
      </c>
    </row>
    <row r="34" spans="1:11" s="12" customFormat="1" ht="12.75" hidden="1">
      <c r="A34" s="79"/>
      <c r="B34" s="80"/>
      <c r="C34" s="80"/>
      <c r="D34" s="79"/>
      <c r="E34" s="81"/>
      <c r="F34" s="83"/>
      <c r="G34" s="30"/>
      <c r="H34" s="31"/>
      <c r="I34" s="32">
        <f t="shared" si="0"/>
        <v>0</v>
      </c>
    </row>
    <row r="35" spans="1:11" s="12" customFormat="1" ht="12.75" hidden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9">
    <mergeCell ref="B12:C12"/>
    <mergeCell ref="A8:B8"/>
    <mergeCell ref="K1:K7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160" priority="4">
      <formula>LEN(TRIM(A17))&gt;0</formula>
    </cfRule>
  </conditionalFormatting>
  <conditionalFormatting sqref="A35:A1048576">
    <cfRule type="duplicateValues" dxfId="159" priority="19"/>
  </conditionalFormatting>
  <conditionalFormatting sqref="A1:A1048576">
    <cfRule type="duplicateValues" dxfId="158" priority="1"/>
  </conditionalFormatting>
  <hyperlinks>
    <hyperlink ref="A7" r:id="rId1" xr:uid="{A342CC82-A104-4762-8072-52FA194490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A329-21EC-42DE-B5A3-5005794BBC6E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3.218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47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44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45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46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 t="s">
        <v>72</v>
      </c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 t="s">
        <v>95</v>
      </c>
      <c r="C11" s="13"/>
      <c r="D11" s="69" t="s">
        <v>99</v>
      </c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74" t="s">
        <v>122</v>
      </c>
      <c r="B12" s="66" t="s">
        <v>233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96</v>
      </c>
      <c r="C13" s="13"/>
      <c r="D13" s="69"/>
      <c r="E13" s="13"/>
      <c r="F13" s="13"/>
      <c r="G13" s="60"/>
      <c r="H13" s="114"/>
      <c r="I13" s="118"/>
      <c r="J13" s="11"/>
      <c r="K13" s="46"/>
    </row>
    <row r="14" spans="1:14">
      <c r="A14" s="74" t="s">
        <v>82</v>
      </c>
      <c r="B14" s="66" t="s">
        <v>97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10.4335</v>
      </c>
      <c r="J14" s="11"/>
      <c r="K14" s="46"/>
    </row>
    <row r="15" spans="1:14" ht="15.75" thickBot="1">
      <c r="A15" s="75" t="s">
        <v>92</v>
      </c>
      <c r="B15" s="67" t="s">
        <v>98</v>
      </c>
      <c r="C15" s="61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8.5" customHeight="1">
      <c r="A17" s="404" t="s">
        <v>302</v>
      </c>
      <c r="B17" s="405" t="s">
        <v>303</v>
      </c>
      <c r="C17" s="405" t="s">
        <v>304</v>
      </c>
      <c r="D17" s="406">
        <v>45006</v>
      </c>
      <c r="E17" s="407">
        <v>16.989999999999998</v>
      </c>
      <c r="F17" s="373"/>
      <c r="G17" s="30">
        <v>0.5</v>
      </c>
      <c r="H17" s="31"/>
      <c r="I17" s="409">
        <f>H17*E17*(1-G17)</f>
        <v>0</v>
      </c>
      <c r="K17" s="411"/>
      <c r="L17" s="412"/>
    </row>
    <row r="18" spans="1:17" s="410" customFormat="1" ht="28.5" customHeight="1">
      <c r="A18" s="404" t="s">
        <v>305</v>
      </c>
      <c r="B18" s="405" t="s">
        <v>306</v>
      </c>
      <c r="C18" s="405" t="s">
        <v>307</v>
      </c>
      <c r="D18" s="406">
        <v>44992</v>
      </c>
      <c r="E18" s="407">
        <v>22.99</v>
      </c>
      <c r="F18" s="407">
        <v>18.97</v>
      </c>
      <c r="G18" s="30">
        <v>0.45</v>
      </c>
      <c r="H18" s="31"/>
      <c r="I18" s="409">
        <f>F18*(1-G18)</f>
        <v>10.4335</v>
      </c>
      <c r="K18" s="411"/>
    </row>
    <row r="19" spans="1:17" s="410" customFormat="1" ht="28.5" customHeight="1">
      <c r="A19" s="404" t="s">
        <v>308</v>
      </c>
      <c r="B19" s="486" t="s">
        <v>309</v>
      </c>
      <c r="C19" s="405" t="s">
        <v>310</v>
      </c>
      <c r="D19" s="406">
        <v>45020</v>
      </c>
      <c r="E19" s="407">
        <v>17.989999999999998</v>
      </c>
      <c r="F19" s="487"/>
      <c r="G19" s="30">
        <v>0.5</v>
      </c>
      <c r="H19" s="31"/>
      <c r="I19" s="409">
        <f t="shared" ref="I19:I81" si="0">H19*E19*(1-G19)</f>
        <v>0</v>
      </c>
      <c r="K19" s="411"/>
    </row>
    <row r="20" spans="1:17" s="410" customFormat="1" hidden="1">
      <c r="A20" s="488"/>
      <c r="B20" s="489"/>
      <c r="C20" s="489"/>
      <c r="D20" s="488"/>
      <c r="E20" s="490"/>
      <c r="F20" s="491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 customHeight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471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41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41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41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41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41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7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7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7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7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7"/>
    </row>
    <row r="34" spans="1:11" s="12" customFormat="1" ht="12.75" hidden="1" customHeight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7"/>
    </row>
    <row r="35" spans="1:11" s="12" customFormat="1" ht="12.75" hidden="1" customHeight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7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21:I100 H17:I20">
    <cfRule type="notContainsBlanks" dxfId="157" priority="4">
      <formula>LEN(TRIM(A17))&gt;0</formula>
    </cfRule>
  </conditionalFormatting>
  <conditionalFormatting sqref="A17:G20">
    <cfRule type="notContainsBlanks" dxfId="156" priority="2">
      <formula>LEN(TRIM(A17))&gt;0</formula>
    </cfRule>
  </conditionalFormatting>
  <conditionalFormatting sqref="A21:A1048576">
    <cfRule type="duplicateValues" dxfId="155" priority="18"/>
  </conditionalFormatting>
  <conditionalFormatting sqref="A1:A1048576">
    <cfRule type="duplicateValues" dxfId="154" priority="1"/>
  </conditionalFormatting>
  <hyperlinks>
    <hyperlink ref="A7" r:id="rId1" xr:uid="{2D5CD765-7C05-4B24-AE96-003BD8573766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94A-598A-4646-91FB-E9588FD6006D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48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49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50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51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 t="s">
        <v>78</v>
      </c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>
        <v>0.48</v>
      </c>
      <c r="C11" s="13"/>
      <c r="D11" s="69"/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74" t="s">
        <v>122</v>
      </c>
      <c r="B12" s="66" t="s">
        <v>111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110</v>
      </c>
      <c r="C13" s="13"/>
      <c r="D13" s="69"/>
      <c r="E13" s="13"/>
      <c r="F13" s="13"/>
      <c r="G13" s="60"/>
      <c r="H13" s="114"/>
      <c r="I13" s="118"/>
      <c r="J13" s="11"/>
      <c r="K13" s="46"/>
    </row>
    <row r="14" spans="1:14">
      <c r="A14" s="74" t="s">
        <v>82</v>
      </c>
      <c r="B14" s="66" t="s">
        <v>112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75" t="s">
        <v>92</v>
      </c>
      <c r="B15" s="67" t="s">
        <v>89</v>
      </c>
      <c r="C15" s="61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4" customHeight="1">
      <c r="A17" s="404" t="s">
        <v>311</v>
      </c>
      <c r="B17" s="405" t="s">
        <v>312</v>
      </c>
      <c r="C17" s="405" t="s">
        <v>313</v>
      </c>
      <c r="D17" s="406">
        <v>44986</v>
      </c>
      <c r="E17" s="407">
        <v>16.989999999999998</v>
      </c>
      <c r="F17" s="470">
        <v>14.97</v>
      </c>
      <c r="G17" s="30">
        <v>0.48</v>
      </c>
      <c r="H17" s="31"/>
      <c r="I17" s="409">
        <f>H17*E17*(1-G17)</f>
        <v>0</v>
      </c>
      <c r="K17" s="411"/>
      <c r="L17" s="412"/>
    </row>
    <row r="18" spans="1:17" s="410" customFormat="1" ht="25.5">
      <c r="A18" s="404" t="s">
        <v>314</v>
      </c>
      <c r="B18" s="405" t="s">
        <v>315</v>
      </c>
      <c r="C18" s="405" t="s">
        <v>272</v>
      </c>
      <c r="D18" s="406">
        <v>45017</v>
      </c>
      <c r="E18" s="407">
        <v>42.99</v>
      </c>
      <c r="F18" s="470">
        <v>39.97</v>
      </c>
      <c r="G18" s="30">
        <v>0.48</v>
      </c>
      <c r="H18" s="31"/>
      <c r="I18" s="409">
        <f t="shared" ref="I18:I81" si="0">H18*E18*(1-G18)</f>
        <v>0</v>
      </c>
      <c r="K18" s="411"/>
    </row>
    <row r="19" spans="1:17" s="410" customFormat="1" ht="25.5">
      <c r="A19" s="404" t="s">
        <v>316</v>
      </c>
      <c r="B19" s="405" t="s">
        <v>317</v>
      </c>
      <c r="C19" s="405" t="s">
        <v>272</v>
      </c>
      <c r="D19" s="406">
        <v>45017</v>
      </c>
      <c r="E19" s="407">
        <v>42.99</v>
      </c>
      <c r="F19" s="470">
        <v>39.97</v>
      </c>
      <c r="G19" s="30">
        <v>0.48</v>
      </c>
      <c r="H19" s="31"/>
      <c r="I19" s="409">
        <f t="shared" si="0"/>
        <v>0</v>
      </c>
      <c r="K19" s="411"/>
    </row>
    <row r="20" spans="1:17" s="410" customFormat="1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 customHeight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471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41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41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41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41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41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7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7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7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7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7"/>
    </row>
    <row r="34" spans="1:11" s="12" customFormat="1" ht="12.75" hidden="1" customHeight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7"/>
    </row>
    <row r="35" spans="1:11" s="12" customFormat="1" ht="12.75" hidden="1" customHeight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7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153" priority="3">
      <formula>LEN(TRIM(A17))&gt;0</formula>
    </cfRule>
  </conditionalFormatting>
  <conditionalFormatting sqref="A17:A1048576">
    <cfRule type="duplicateValues" dxfId="152" priority="17"/>
  </conditionalFormatting>
  <conditionalFormatting sqref="A1:A1048576">
    <cfRule type="duplicateValues" dxfId="151" priority="1"/>
  </conditionalFormatting>
  <hyperlinks>
    <hyperlink ref="A7" r:id="rId1" xr:uid="{40EB2A88-4E04-4496-B286-3475076E458A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CDBC-49DF-4214-82BF-111BDEC175FA}">
  <dimension ref="A1:Q103"/>
  <sheetViews>
    <sheetView showGridLines="0" topLeftCell="A2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25" t="s">
        <v>66</v>
      </c>
      <c r="B3" s="526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05" t="s">
        <v>67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05" t="s">
        <v>68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05" t="s">
        <v>69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05"/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499"/>
      <c r="B8" s="50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>
        <v>0.4</v>
      </c>
      <c r="C11" s="13"/>
      <c r="D11" s="516" t="s">
        <v>234</v>
      </c>
      <c r="E11" s="517"/>
      <c r="F11" s="517"/>
      <c r="G11" s="518"/>
      <c r="H11" s="112" t="s">
        <v>3</v>
      </c>
      <c r="I11" s="113" t="s">
        <v>3</v>
      </c>
      <c r="J11" s="11"/>
      <c r="K11" s="84"/>
    </row>
    <row r="12" spans="1:14">
      <c r="A12" s="74" t="s">
        <v>122</v>
      </c>
      <c r="B12" s="66" t="s">
        <v>115</v>
      </c>
      <c r="C12" s="13"/>
      <c r="D12" s="519"/>
      <c r="E12" s="517"/>
      <c r="F12" s="517"/>
      <c r="G12" s="518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114</v>
      </c>
      <c r="C13" s="13"/>
      <c r="D13" s="69" t="s">
        <v>235</v>
      </c>
      <c r="E13" s="158"/>
      <c r="F13" s="158"/>
      <c r="G13" s="185"/>
      <c r="H13" s="114"/>
      <c r="I13" s="118"/>
      <c r="J13" s="11"/>
      <c r="K13" s="46"/>
    </row>
    <row r="14" spans="1:14">
      <c r="A14" s="74" t="s">
        <v>82</v>
      </c>
      <c r="B14" s="66" t="s">
        <v>114</v>
      </c>
      <c r="C14" s="13"/>
      <c r="D14" s="516" t="s">
        <v>236</v>
      </c>
      <c r="E14" s="520"/>
      <c r="F14" s="520"/>
      <c r="G14" s="521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75" t="s">
        <v>92</v>
      </c>
      <c r="B15" s="67" t="s">
        <v>114</v>
      </c>
      <c r="C15" s="61"/>
      <c r="D15" s="522"/>
      <c r="E15" s="523"/>
      <c r="F15" s="523"/>
      <c r="G15" s="524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18" customHeight="1">
      <c r="A17" s="404" t="s">
        <v>319</v>
      </c>
      <c r="B17" s="405" t="s">
        <v>320</v>
      </c>
      <c r="C17" s="405" t="s">
        <v>321</v>
      </c>
      <c r="D17" s="406">
        <v>44813</v>
      </c>
      <c r="E17" s="407">
        <v>13.99</v>
      </c>
      <c r="F17" s="407">
        <v>9.99</v>
      </c>
      <c r="G17" s="30">
        <v>0.4</v>
      </c>
      <c r="H17" s="31"/>
      <c r="I17" s="409">
        <f>F17*(1-G17)*H17</f>
        <v>0</v>
      </c>
      <c r="K17" s="411"/>
      <c r="L17" s="412"/>
    </row>
    <row r="18" spans="1:17" s="410" customFormat="1" ht="18" customHeight="1">
      <c r="A18" s="404" t="s">
        <v>322</v>
      </c>
      <c r="B18" s="405" t="s">
        <v>323</v>
      </c>
      <c r="C18" s="405" t="s">
        <v>324</v>
      </c>
      <c r="D18" s="406">
        <v>41923</v>
      </c>
      <c r="E18" s="407">
        <v>9.99</v>
      </c>
      <c r="F18" s="407">
        <v>5</v>
      </c>
      <c r="G18" s="30">
        <v>0.4</v>
      </c>
      <c r="H18" s="31"/>
      <c r="I18" s="409">
        <f t="shared" ref="I18:I28" si="0">F18*(1-G18)*H18</f>
        <v>0</v>
      </c>
      <c r="K18" s="411"/>
    </row>
    <row r="19" spans="1:17" s="410" customFormat="1" ht="18" customHeight="1">
      <c r="A19" s="404" t="s">
        <v>325</v>
      </c>
      <c r="B19" s="405" t="s">
        <v>326</v>
      </c>
      <c r="C19" s="405" t="s">
        <v>327</v>
      </c>
      <c r="D19" s="406">
        <v>44413</v>
      </c>
      <c r="E19" s="407">
        <v>9.99</v>
      </c>
      <c r="F19" s="407">
        <v>7.99</v>
      </c>
      <c r="G19" s="30">
        <v>0.4</v>
      </c>
      <c r="H19" s="31"/>
      <c r="I19" s="409">
        <f t="shared" si="0"/>
        <v>0</v>
      </c>
      <c r="K19" s="411"/>
    </row>
    <row r="20" spans="1:17" s="410" customFormat="1" ht="25.5">
      <c r="A20" s="404" t="s">
        <v>328</v>
      </c>
      <c r="B20" s="405" t="s">
        <v>329</v>
      </c>
      <c r="C20" s="405" t="s">
        <v>330</v>
      </c>
      <c r="D20" s="406">
        <v>44841</v>
      </c>
      <c r="E20" s="407">
        <v>13.99</v>
      </c>
      <c r="F20" s="407">
        <v>7.99</v>
      </c>
      <c r="G20" s="30">
        <v>0.4</v>
      </c>
      <c r="H20" s="31"/>
      <c r="I20" s="409">
        <f t="shared" si="0"/>
        <v>0</v>
      </c>
      <c r="K20" s="413"/>
    </row>
    <row r="21" spans="1:17" s="410" customFormat="1" ht="18" customHeight="1">
      <c r="A21" s="404" t="s">
        <v>331</v>
      </c>
      <c r="B21" s="405" t="s">
        <v>332</v>
      </c>
      <c r="C21" s="405" t="s">
        <v>333</v>
      </c>
      <c r="D21" s="406">
        <v>45009</v>
      </c>
      <c r="E21" s="407">
        <v>13.98</v>
      </c>
      <c r="F21" s="234">
        <v>13.98</v>
      </c>
      <c r="G21" s="30">
        <v>0.4</v>
      </c>
      <c r="H21" s="31"/>
      <c r="I21" s="409">
        <f t="shared" si="0"/>
        <v>0</v>
      </c>
      <c r="K21" s="413"/>
    </row>
    <row r="22" spans="1:17" s="410" customFormat="1" ht="18" customHeight="1">
      <c r="A22" s="404" t="s">
        <v>334</v>
      </c>
      <c r="B22" s="405" t="s">
        <v>335</v>
      </c>
      <c r="C22" s="405" t="s">
        <v>333</v>
      </c>
      <c r="D22" s="406">
        <v>45009</v>
      </c>
      <c r="E22" s="407">
        <v>19.98</v>
      </c>
      <c r="F22" s="234">
        <v>19.98</v>
      </c>
      <c r="G22" s="30">
        <v>0.4</v>
      </c>
      <c r="H22" s="31"/>
      <c r="I22" s="409">
        <f t="shared" si="0"/>
        <v>0</v>
      </c>
      <c r="K22" s="413"/>
    </row>
    <row r="23" spans="1:17" s="410" customFormat="1" ht="18" customHeight="1">
      <c r="A23" s="404" t="s">
        <v>336</v>
      </c>
      <c r="B23" s="405" t="s">
        <v>337</v>
      </c>
      <c r="C23" s="405" t="s">
        <v>272</v>
      </c>
      <c r="D23" s="406">
        <v>44992</v>
      </c>
      <c r="E23" s="407">
        <v>29.98</v>
      </c>
      <c r="F23" s="407">
        <v>22.99</v>
      </c>
      <c r="G23" s="30">
        <v>0.4</v>
      </c>
      <c r="H23" s="31"/>
      <c r="I23" s="409">
        <f t="shared" si="0"/>
        <v>0</v>
      </c>
      <c r="K23" s="471"/>
    </row>
    <row r="24" spans="1:17" s="410" customFormat="1" ht="18" customHeight="1">
      <c r="A24" s="404" t="s">
        <v>338</v>
      </c>
      <c r="B24" s="405" t="s">
        <v>339</v>
      </c>
      <c r="C24" s="405" t="s">
        <v>340</v>
      </c>
      <c r="D24" s="406">
        <v>44792</v>
      </c>
      <c r="E24" s="407">
        <v>11.99</v>
      </c>
      <c r="F24" s="407">
        <v>9.99</v>
      </c>
      <c r="G24" s="30">
        <v>0.4</v>
      </c>
      <c r="H24" s="31"/>
      <c r="I24" s="409">
        <f t="shared" si="0"/>
        <v>0</v>
      </c>
      <c r="K24" s="414"/>
    </row>
    <row r="25" spans="1:17" s="410" customFormat="1" ht="18" customHeight="1">
      <c r="A25" s="404" t="s">
        <v>341</v>
      </c>
      <c r="B25" s="405" t="s">
        <v>342</v>
      </c>
      <c r="C25" s="405" t="s">
        <v>324</v>
      </c>
      <c r="D25" s="406">
        <v>35997</v>
      </c>
      <c r="E25" s="407">
        <v>9.99</v>
      </c>
      <c r="F25" s="407">
        <v>5</v>
      </c>
      <c r="G25" s="30">
        <v>0.4</v>
      </c>
      <c r="H25" s="31"/>
      <c r="I25" s="409">
        <f t="shared" si="0"/>
        <v>0</v>
      </c>
      <c r="K25" s="414"/>
    </row>
    <row r="26" spans="1:17" s="410" customFormat="1" ht="18" customHeight="1">
      <c r="A26" s="404" t="s">
        <v>343</v>
      </c>
      <c r="B26" s="405" t="s">
        <v>344</v>
      </c>
      <c r="C26" s="405" t="s">
        <v>345</v>
      </c>
      <c r="D26" s="406">
        <v>44673</v>
      </c>
      <c r="E26" s="407">
        <v>11.99</v>
      </c>
      <c r="F26" s="407">
        <v>7.99</v>
      </c>
      <c r="G26" s="30">
        <v>0.4</v>
      </c>
      <c r="H26" s="31"/>
      <c r="I26" s="409">
        <f t="shared" si="0"/>
        <v>0</v>
      </c>
      <c r="K26" s="414"/>
    </row>
    <row r="27" spans="1:17" s="410" customFormat="1" ht="18" customHeight="1">
      <c r="A27" s="404" t="s">
        <v>346</v>
      </c>
      <c r="B27" s="405" t="s">
        <v>347</v>
      </c>
      <c r="C27" s="405" t="s">
        <v>348</v>
      </c>
      <c r="D27" s="406">
        <v>44148</v>
      </c>
      <c r="E27" s="407">
        <v>13.99</v>
      </c>
      <c r="F27" s="407">
        <v>7.99</v>
      </c>
      <c r="G27" s="30">
        <v>0.4</v>
      </c>
      <c r="H27" s="31"/>
      <c r="I27" s="409">
        <f t="shared" si="0"/>
        <v>0</v>
      </c>
      <c r="K27" s="414"/>
    </row>
    <row r="28" spans="1:17" s="410" customFormat="1" ht="18" customHeight="1">
      <c r="A28" s="404" t="s">
        <v>349</v>
      </c>
      <c r="B28" s="405" t="s">
        <v>350</v>
      </c>
      <c r="C28" s="405" t="s">
        <v>350</v>
      </c>
      <c r="D28" s="406">
        <v>44820</v>
      </c>
      <c r="E28" s="407">
        <v>11.99</v>
      </c>
      <c r="F28" s="407">
        <v>9.99</v>
      </c>
      <c r="G28" s="30">
        <v>0.4</v>
      </c>
      <c r="H28" s="31"/>
      <c r="I28" s="409">
        <f t="shared" si="0"/>
        <v>0</v>
      </c>
      <c r="K28" s="41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ref="I29:I81" si="1">H29*E29*(1-G29)</f>
        <v>0</v>
      </c>
      <c r="K29" s="57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1"/>
        <v>0</v>
      </c>
      <c r="K30" s="57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1"/>
        <v>0</v>
      </c>
      <c r="K31" s="57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1"/>
        <v>0</v>
      </c>
      <c r="K32" s="57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1"/>
        <v>0</v>
      </c>
      <c r="K33" s="57"/>
    </row>
    <row r="34" spans="1:11" s="12" customFormat="1" ht="12.75" hidden="1" customHeight="1">
      <c r="A34" s="26"/>
      <c r="B34" s="27"/>
      <c r="C34" s="27"/>
      <c r="D34" s="26"/>
      <c r="E34" s="28"/>
      <c r="F34" s="29"/>
      <c r="G34" s="30"/>
      <c r="H34" s="31"/>
      <c r="I34" s="32">
        <f t="shared" si="1"/>
        <v>0</v>
      </c>
      <c r="K34" s="57"/>
    </row>
    <row r="35" spans="1:11" s="12" customFormat="1" ht="12.75" hidden="1" customHeight="1">
      <c r="A35" s="26"/>
      <c r="B35" s="27"/>
      <c r="C35" s="27"/>
      <c r="D35" s="26"/>
      <c r="E35" s="28"/>
      <c r="F35" s="29"/>
      <c r="G35" s="30"/>
      <c r="H35" s="31"/>
      <c r="I35" s="32">
        <f t="shared" si="1"/>
        <v>0</v>
      </c>
      <c r="K35" s="57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1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1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1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1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1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1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1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1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1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1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1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1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1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1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1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1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1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1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1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1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1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1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1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1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1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1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1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1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1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1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1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1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1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1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1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1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1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1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1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1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1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1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1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1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1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1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2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2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2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2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2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2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2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2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2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2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2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2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2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2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2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2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2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2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2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10">
    <mergeCell ref="D11:G12"/>
    <mergeCell ref="D14:G15"/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150" priority="3">
      <formula>LEN(TRIM(A17))&gt;0</formula>
    </cfRule>
  </conditionalFormatting>
  <conditionalFormatting sqref="A17:A1048576">
    <cfRule type="duplicateValues" dxfId="149" priority="16"/>
  </conditionalFormatting>
  <conditionalFormatting sqref="A1:A1048576">
    <cfRule type="duplicateValues" dxfId="148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42AEC-9DCF-4A75-9E4A-CCBD13071E01}">
  <dimension ref="A1:Q103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4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4" ht="24" customHeight="1" thickTop="1">
      <c r="A3" s="511" t="s">
        <v>88</v>
      </c>
      <c r="B3" s="512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4" ht="24" customHeight="1">
      <c r="A4" s="513" t="s">
        <v>119</v>
      </c>
      <c r="B4" s="514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4" ht="24" customHeight="1">
      <c r="A5" s="513" t="s">
        <v>120</v>
      </c>
      <c r="B5" s="514"/>
      <c r="C5" s="15" t="s">
        <v>8</v>
      </c>
      <c r="D5" s="10"/>
      <c r="E5" s="10"/>
      <c r="F5" s="19" t="s">
        <v>13</v>
      </c>
      <c r="G5" s="9"/>
      <c r="H5" s="25"/>
      <c r="I5" s="9"/>
      <c r="K5" s="502"/>
      <c r="N5" s="24"/>
    </row>
    <row r="6" spans="1:14" ht="24" customHeight="1">
      <c r="A6" s="513" t="s">
        <v>121</v>
      </c>
      <c r="B6" s="514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4" ht="24" customHeight="1">
      <c r="A7" s="515"/>
      <c r="B7" s="51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4" ht="24" customHeight="1" thickBot="1">
      <c r="A8" s="509"/>
      <c r="B8" s="510"/>
      <c r="C8" s="6"/>
      <c r="D8" s="7"/>
      <c r="E8" s="17"/>
      <c r="I8" s="4"/>
      <c r="K8" s="46"/>
    </row>
    <row r="9" spans="1:14" ht="24" customHeight="1" thickTop="1" thickBot="1">
      <c r="A9" s="8"/>
      <c r="B9" s="6"/>
      <c r="C9" s="6"/>
      <c r="D9" s="7"/>
      <c r="E9" s="17"/>
      <c r="K9" s="46"/>
    </row>
    <row r="10" spans="1:14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  <c r="K10" s="46"/>
    </row>
    <row r="11" spans="1:14">
      <c r="A11" s="74" t="s">
        <v>81</v>
      </c>
      <c r="B11" s="65">
        <v>0.48</v>
      </c>
      <c r="C11" s="13"/>
      <c r="D11" s="69" t="s">
        <v>87</v>
      </c>
      <c r="E11" s="13"/>
      <c r="F11" s="13"/>
      <c r="G11" s="60"/>
      <c r="H11" s="112" t="s">
        <v>3</v>
      </c>
      <c r="I11" s="113" t="s">
        <v>3</v>
      </c>
      <c r="J11" s="11"/>
      <c r="K11" s="46"/>
    </row>
    <row r="12" spans="1:14">
      <c r="A12" s="74" t="s">
        <v>122</v>
      </c>
      <c r="B12" s="66" t="s">
        <v>123</v>
      </c>
      <c r="C12" s="13"/>
      <c r="D12" s="69" t="s">
        <v>117</v>
      </c>
      <c r="E12" s="13"/>
      <c r="F12" s="13"/>
      <c r="G12" s="60"/>
      <c r="H12" s="114" t="s">
        <v>5</v>
      </c>
      <c r="I12" s="115" t="s">
        <v>4</v>
      </c>
      <c r="J12" s="11"/>
      <c r="K12" s="46"/>
    </row>
    <row r="13" spans="1:14">
      <c r="A13" s="74" t="s">
        <v>91</v>
      </c>
      <c r="B13" s="66" t="s">
        <v>128</v>
      </c>
      <c r="C13" s="13"/>
      <c r="D13" s="69" t="s">
        <v>118</v>
      </c>
      <c r="E13" s="13"/>
      <c r="F13" s="13"/>
      <c r="G13" s="60"/>
      <c r="H13" s="114"/>
      <c r="I13" s="118"/>
      <c r="J13" s="11"/>
      <c r="K13" s="46"/>
    </row>
    <row r="14" spans="1:14" ht="24" customHeight="1">
      <c r="A14" s="74" t="s">
        <v>82</v>
      </c>
      <c r="B14" s="507" t="s">
        <v>134</v>
      </c>
      <c r="C14" s="508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  <c r="K14" s="46"/>
    </row>
    <row r="15" spans="1:14" ht="15.75" thickBot="1">
      <c r="A15" s="75" t="s">
        <v>92</v>
      </c>
      <c r="B15" s="67" t="s">
        <v>98</v>
      </c>
      <c r="C15" s="61"/>
      <c r="D15" s="70"/>
      <c r="E15" s="61"/>
      <c r="F15" s="61"/>
      <c r="G15" s="62"/>
      <c r="H15" s="107"/>
      <c r="I15" s="111"/>
      <c r="J15" s="11"/>
      <c r="K15" s="46"/>
    </row>
    <row r="16" spans="1:14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  <c r="K16" s="181"/>
    </row>
    <row r="17" spans="1:17" s="410" customFormat="1" ht="25.5">
      <c r="A17" s="404" t="s">
        <v>351</v>
      </c>
      <c r="B17" s="405" t="s">
        <v>352</v>
      </c>
      <c r="C17" s="405" t="s">
        <v>353</v>
      </c>
      <c r="D17" s="406">
        <v>45048</v>
      </c>
      <c r="E17" s="407">
        <v>19.989999999999998</v>
      </c>
      <c r="F17" s="470">
        <v>17.97</v>
      </c>
      <c r="G17" s="30">
        <v>0.48</v>
      </c>
      <c r="H17" s="31"/>
      <c r="I17" s="409">
        <f>H17*E17*(1-G17)</f>
        <v>0</v>
      </c>
      <c r="K17" s="411"/>
      <c r="L17" s="412"/>
    </row>
    <row r="18" spans="1:17" s="410" customFormat="1" ht="12.75" hidden="1">
      <c r="A18" s="79"/>
      <c r="B18" s="80"/>
      <c r="C18" s="80"/>
      <c r="D18" s="79"/>
      <c r="E18" s="81"/>
      <c r="F18" s="82"/>
      <c r="G18" s="30"/>
      <c r="H18" s="31"/>
      <c r="I18" s="409">
        <f t="shared" ref="I18:I81" si="0">H18*E18*(1-G18)</f>
        <v>0</v>
      </c>
      <c r="K18" s="411"/>
    </row>
    <row r="19" spans="1:17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  <c r="K19" s="411"/>
    </row>
    <row r="20" spans="1:17" s="410" customFormat="1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  <c r="K20" s="413"/>
    </row>
    <row r="21" spans="1:17" s="410" customFormat="1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  <c r="K21" s="413"/>
    </row>
    <row r="22" spans="1:17" s="410" customFormat="1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  <c r="K22" s="413"/>
    </row>
    <row r="23" spans="1:17" s="410" customFormat="1" ht="12.75" hidden="1" customHeight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  <c r="K23" s="471"/>
    </row>
    <row r="24" spans="1:17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  <c r="K24" s="414"/>
    </row>
    <row r="25" spans="1:17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  <c r="K25" s="414"/>
    </row>
    <row r="26" spans="1:17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  <c r="K26" s="414"/>
    </row>
    <row r="27" spans="1:17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  <c r="K27" s="414"/>
    </row>
    <row r="28" spans="1:17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  <c r="K28" s="414"/>
      <c r="L28" s="414"/>
      <c r="N28" s="414"/>
      <c r="O28" s="414"/>
      <c r="P28" s="414"/>
      <c r="Q28" s="414"/>
    </row>
    <row r="29" spans="1:17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  <c r="K29" s="57"/>
      <c r="L29" s="56"/>
      <c r="N29" s="56"/>
      <c r="O29" s="56"/>
      <c r="P29" s="56"/>
      <c r="Q29" s="56"/>
    </row>
    <row r="30" spans="1:17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  <c r="K30" s="57"/>
      <c r="L30" s="56"/>
      <c r="N30" s="56"/>
      <c r="O30" s="56"/>
      <c r="P30" s="56"/>
      <c r="Q30" s="56"/>
    </row>
    <row r="31" spans="1:17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  <c r="K31" s="57"/>
    </row>
    <row r="32" spans="1:17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  <c r="K32" s="57"/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  <c r="K33" s="57"/>
    </row>
    <row r="34" spans="1:11" s="12" customFormat="1" ht="12.75" hidden="1" customHeight="1">
      <c r="A34" s="26"/>
      <c r="B34" s="27"/>
      <c r="C34" s="27"/>
      <c r="D34" s="26"/>
      <c r="E34" s="28"/>
      <c r="F34" s="29"/>
      <c r="G34" s="30"/>
      <c r="H34" s="31"/>
      <c r="I34" s="32">
        <f t="shared" si="0"/>
        <v>0</v>
      </c>
      <c r="K34" s="57"/>
    </row>
    <row r="35" spans="1:11" s="12" customFormat="1" ht="12.75" hidden="1" customHeight="1">
      <c r="A35" s="26"/>
      <c r="B35" s="27"/>
      <c r="C35" s="27"/>
      <c r="D35" s="26"/>
      <c r="E35" s="28"/>
      <c r="F35" s="29"/>
      <c r="G35" s="30"/>
      <c r="H35" s="31"/>
      <c r="I35" s="32">
        <f t="shared" si="0"/>
        <v>0</v>
      </c>
      <c r="K35" s="57"/>
    </row>
    <row r="36" spans="1:11" s="12" customFormat="1" ht="12.75" hidden="1">
      <c r="A36" s="26"/>
      <c r="B36" s="27"/>
      <c r="C36" s="27"/>
      <c r="D36" s="26"/>
      <c r="E36" s="28"/>
      <c r="F36" s="29"/>
      <c r="G36" s="30"/>
      <c r="H36" s="31"/>
      <c r="I36" s="32">
        <f t="shared" si="0"/>
        <v>0</v>
      </c>
      <c r="K36" s="57"/>
    </row>
    <row r="37" spans="1:11" s="12" customFormat="1" ht="12.75" hidden="1" customHeight="1">
      <c r="A37" s="26"/>
      <c r="B37" s="27"/>
      <c r="C37" s="27"/>
      <c r="D37" s="26"/>
      <c r="E37" s="28"/>
      <c r="F37" s="29"/>
      <c r="G37" s="30"/>
      <c r="H37" s="31"/>
      <c r="I37" s="32">
        <f t="shared" si="0"/>
        <v>0</v>
      </c>
      <c r="K37" s="57"/>
    </row>
    <row r="38" spans="1:11" s="12" customFormat="1" ht="12.75" hidden="1" customHeight="1">
      <c r="A38" s="26"/>
      <c r="B38" s="27"/>
      <c r="C38" s="27"/>
      <c r="D38" s="26"/>
      <c r="E38" s="28"/>
      <c r="F38" s="29"/>
      <c r="G38" s="30"/>
      <c r="H38" s="31"/>
      <c r="I38" s="32">
        <f t="shared" si="0"/>
        <v>0</v>
      </c>
      <c r="K38" s="57"/>
    </row>
    <row r="39" spans="1:11" s="12" customFormat="1" ht="12.75" hidden="1" customHeight="1">
      <c r="A39" s="26"/>
      <c r="B39" s="27"/>
      <c r="C39" s="27"/>
      <c r="D39" s="26"/>
      <c r="E39" s="28"/>
      <c r="F39" s="29"/>
      <c r="G39" s="30"/>
      <c r="H39" s="31"/>
      <c r="I39" s="32">
        <f t="shared" si="0"/>
        <v>0</v>
      </c>
      <c r="K39" s="57"/>
    </row>
    <row r="40" spans="1:11" s="12" customFormat="1" ht="12.75" hidden="1" customHeight="1">
      <c r="A40" s="26"/>
      <c r="B40" s="27"/>
      <c r="C40" s="27"/>
      <c r="D40" s="26"/>
      <c r="E40" s="28"/>
      <c r="F40" s="29"/>
      <c r="G40" s="30"/>
      <c r="H40" s="31"/>
      <c r="I40" s="32">
        <f t="shared" si="0"/>
        <v>0</v>
      </c>
      <c r="K40" s="57"/>
    </row>
    <row r="41" spans="1:11" s="12" customFormat="1" ht="12.75" hidden="1" customHeight="1">
      <c r="A41" s="26"/>
      <c r="B41" s="27"/>
      <c r="C41" s="27"/>
      <c r="D41" s="26"/>
      <c r="E41" s="28"/>
      <c r="F41" s="29"/>
      <c r="G41" s="30"/>
      <c r="H41" s="31"/>
      <c r="I41" s="32">
        <f t="shared" si="0"/>
        <v>0</v>
      </c>
      <c r="K41" s="57"/>
    </row>
    <row r="42" spans="1:11" s="12" customFormat="1" ht="12.75" hidden="1" customHeight="1">
      <c r="A42" s="26"/>
      <c r="B42" s="27"/>
      <c r="C42" s="27"/>
      <c r="D42" s="26"/>
      <c r="E42" s="28"/>
      <c r="F42" s="29"/>
      <c r="G42" s="30"/>
      <c r="H42" s="31"/>
      <c r="I42" s="32">
        <f t="shared" si="0"/>
        <v>0</v>
      </c>
      <c r="K42" s="57"/>
    </row>
    <row r="43" spans="1:11" s="12" customFormat="1" ht="12.75" hidden="1" customHeight="1">
      <c r="A43" s="26"/>
      <c r="B43" s="27"/>
      <c r="C43" s="27"/>
      <c r="D43" s="26"/>
      <c r="E43" s="28"/>
      <c r="F43" s="29"/>
      <c r="G43" s="30"/>
      <c r="H43" s="31"/>
      <c r="I43" s="32">
        <f t="shared" si="0"/>
        <v>0</v>
      </c>
      <c r="K43" s="57"/>
    </row>
    <row r="44" spans="1:11" s="12" customFormat="1" ht="12.75" hidden="1" customHeight="1">
      <c r="A44" s="26"/>
      <c r="B44" s="27"/>
      <c r="C44" s="27"/>
      <c r="D44" s="26"/>
      <c r="E44" s="28"/>
      <c r="F44" s="29"/>
      <c r="G44" s="30"/>
      <c r="H44" s="31"/>
      <c r="I44" s="32">
        <f t="shared" si="0"/>
        <v>0</v>
      </c>
      <c r="K44" s="57"/>
    </row>
    <row r="45" spans="1:11" s="12" customFormat="1" ht="12.75" hidden="1" customHeight="1">
      <c r="A45" s="26"/>
      <c r="B45" s="27"/>
      <c r="C45" s="27"/>
      <c r="D45" s="26"/>
      <c r="E45" s="28"/>
      <c r="F45" s="29"/>
      <c r="G45" s="30"/>
      <c r="H45" s="31"/>
      <c r="I45" s="32">
        <f t="shared" si="0"/>
        <v>0</v>
      </c>
      <c r="K45" s="57"/>
    </row>
    <row r="46" spans="1:11" s="12" customFormat="1" ht="12.75" hidden="1" customHeight="1">
      <c r="A46" s="26"/>
      <c r="B46" s="27"/>
      <c r="C46" s="27"/>
      <c r="D46" s="26"/>
      <c r="E46" s="28"/>
      <c r="F46" s="29"/>
      <c r="G46" s="30"/>
      <c r="H46" s="31"/>
      <c r="I46" s="32">
        <f t="shared" si="0"/>
        <v>0</v>
      </c>
      <c r="K46" s="57"/>
    </row>
    <row r="47" spans="1:11" s="12" customFormat="1" ht="12.75" hidden="1" customHeight="1">
      <c r="A47" s="26"/>
      <c r="B47" s="27"/>
      <c r="C47" s="27"/>
      <c r="D47" s="26"/>
      <c r="E47" s="28"/>
      <c r="F47" s="29"/>
      <c r="G47" s="30"/>
      <c r="H47" s="31"/>
      <c r="I47" s="32">
        <f t="shared" si="0"/>
        <v>0</v>
      </c>
      <c r="K47" s="57"/>
    </row>
    <row r="48" spans="1:11" s="12" customFormat="1" ht="12.75" hidden="1" customHeight="1">
      <c r="A48" s="26"/>
      <c r="B48" s="27"/>
      <c r="C48" s="27"/>
      <c r="D48" s="26"/>
      <c r="E48" s="28"/>
      <c r="F48" s="29"/>
      <c r="G48" s="30"/>
      <c r="H48" s="31"/>
      <c r="I48" s="32">
        <f t="shared" si="0"/>
        <v>0</v>
      </c>
      <c r="K48" s="57"/>
    </row>
    <row r="49" spans="1:11" s="12" customFormat="1" ht="12.75" hidden="1" customHeight="1">
      <c r="A49" s="26"/>
      <c r="B49" s="27"/>
      <c r="C49" s="27"/>
      <c r="D49" s="26"/>
      <c r="E49" s="28"/>
      <c r="F49" s="29"/>
      <c r="G49" s="30"/>
      <c r="H49" s="31"/>
      <c r="I49" s="32">
        <f t="shared" si="0"/>
        <v>0</v>
      </c>
      <c r="K49" s="57"/>
    </row>
    <row r="50" spans="1:11" s="12" customFormat="1" ht="12.75" hidden="1" customHeight="1">
      <c r="A50" s="26"/>
      <c r="B50" s="27"/>
      <c r="C50" s="27"/>
      <c r="D50" s="26"/>
      <c r="E50" s="28"/>
      <c r="F50" s="29"/>
      <c r="G50" s="30"/>
      <c r="H50" s="31"/>
      <c r="I50" s="32">
        <f t="shared" si="0"/>
        <v>0</v>
      </c>
      <c r="K50" s="57"/>
    </row>
    <row r="51" spans="1:11" s="12" customFormat="1" ht="12.75" hidden="1" customHeight="1">
      <c r="A51" s="26"/>
      <c r="B51" s="27"/>
      <c r="C51" s="27"/>
      <c r="D51" s="26"/>
      <c r="E51" s="28"/>
      <c r="F51" s="29"/>
      <c r="G51" s="30"/>
      <c r="H51" s="31"/>
      <c r="I51" s="32">
        <f t="shared" si="0"/>
        <v>0</v>
      </c>
      <c r="K51" s="57"/>
    </row>
    <row r="52" spans="1:11" s="12" customFormat="1" ht="12.75" hidden="1" customHeight="1">
      <c r="A52" s="26"/>
      <c r="B52" s="27"/>
      <c r="C52" s="27"/>
      <c r="D52" s="26"/>
      <c r="E52" s="28"/>
      <c r="F52" s="29"/>
      <c r="G52" s="30"/>
      <c r="H52" s="31"/>
      <c r="I52" s="32">
        <f t="shared" si="0"/>
        <v>0</v>
      </c>
      <c r="K52" s="57"/>
    </row>
    <row r="53" spans="1:11" s="12" customFormat="1" ht="12.75" hidden="1" customHeight="1">
      <c r="A53" s="26"/>
      <c r="B53" s="27"/>
      <c r="C53" s="27"/>
      <c r="D53" s="26"/>
      <c r="E53" s="28"/>
      <c r="F53" s="29"/>
      <c r="G53" s="30"/>
      <c r="H53" s="31"/>
      <c r="I53" s="32">
        <f t="shared" si="0"/>
        <v>0</v>
      </c>
      <c r="K53" s="57"/>
    </row>
    <row r="54" spans="1:11" s="12" customFormat="1" ht="12.75" hidden="1" customHeight="1">
      <c r="A54" s="26"/>
      <c r="B54" s="27"/>
      <c r="C54" s="27"/>
      <c r="D54" s="26"/>
      <c r="E54" s="28"/>
      <c r="F54" s="29"/>
      <c r="G54" s="30"/>
      <c r="H54" s="31"/>
      <c r="I54" s="32">
        <f t="shared" si="0"/>
        <v>0</v>
      </c>
      <c r="K54" s="57"/>
    </row>
    <row r="55" spans="1:11" s="12" customFormat="1" ht="12.75" hidden="1" customHeight="1">
      <c r="A55" s="26"/>
      <c r="B55" s="27"/>
      <c r="C55" s="27"/>
      <c r="D55" s="26"/>
      <c r="E55" s="28"/>
      <c r="F55" s="29"/>
      <c r="G55" s="30"/>
      <c r="H55" s="31"/>
      <c r="I55" s="32">
        <f t="shared" si="0"/>
        <v>0</v>
      </c>
      <c r="K55" s="57"/>
    </row>
    <row r="56" spans="1:11" s="12" customFormat="1" ht="12.75" hidden="1" customHeight="1">
      <c r="A56" s="26"/>
      <c r="B56" s="27"/>
      <c r="C56" s="27"/>
      <c r="D56" s="26"/>
      <c r="E56" s="28"/>
      <c r="F56" s="29"/>
      <c r="G56" s="30"/>
      <c r="H56" s="31"/>
      <c r="I56" s="32">
        <f t="shared" si="0"/>
        <v>0</v>
      </c>
      <c r="K56" s="57"/>
    </row>
    <row r="57" spans="1:11" s="12" customFormat="1" ht="12.75" hidden="1" customHeight="1">
      <c r="A57" s="26"/>
      <c r="B57" s="27"/>
      <c r="C57" s="27"/>
      <c r="D57" s="26"/>
      <c r="E57" s="28"/>
      <c r="F57" s="29"/>
      <c r="G57" s="30"/>
      <c r="H57" s="31"/>
      <c r="I57" s="32">
        <f t="shared" si="0"/>
        <v>0</v>
      </c>
      <c r="K57" s="57"/>
    </row>
    <row r="58" spans="1:11" s="12" customFormat="1" ht="12.75" hidden="1" customHeight="1">
      <c r="A58" s="26"/>
      <c r="B58" s="27"/>
      <c r="C58" s="27"/>
      <c r="D58" s="26"/>
      <c r="E58" s="28"/>
      <c r="F58" s="29"/>
      <c r="G58" s="30"/>
      <c r="H58" s="31"/>
      <c r="I58" s="32">
        <f t="shared" si="0"/>
        <v>0</v>
      </c>
      <c r="K58" s="57"/>
    </row>
    <row r="59" spans="1:11" s="12" customFormat="1" ht="12.75" hidden="1" customHeight="1">
      <c r="A59" s="26"/>
      <c r="B59" s="27"/>
      <c r="C59" s="27"/>
      <c r="D59" s="26"/>
      <c r="E59" s="28"/>
      <c r="F59" s="29"/>
      <c r="G59" s="30"/>
      <c r="H59" s="31"/>
      <c r="I59" s="32">
        <f t="shared" si="0"/>
        <v>0</v>
      </c>
      <c r="K59" s="57"/>
    </row>
    <row r="60" spans="1:11" s="12" customFormat="1" ht="12.75" hidden="1" customHeight="1">
      <c r="A60" s="26"/>
      <c r="B60" s="27"/>
      <c r="C60" s="27"/>
      <c r="D60" s="26"/>
      <c r="E60" s="28"/>
      <c r="F60" s="29"/>
      <c r="G60" s="30"/>
      <c r="H60" s="31"/>
      <c r="I60" s="32">
        <f t="shared" si="0"/>
        <v>0</v>
      </c>
      <c r="K60" s="57"/>
    </row>
    <row r="61" spans="1:11" s="12" customFormat="1" ht="12.75" hidden="1" customHeight="1">
      <c r="A61" s="26"/>
      <c r="B61" s="27"/>
      <c r="C61" s="27"/>
      <c r="D61" s="26"/>
      <c r="E61" s="28"/>
      <c r="F61" s="29"/>
      <c r="G61" s="30"/>
      <c r="H61" s="31"/>
      <c r="I61" s="32">
        <f t="shared" si="0"/>
        <v>0</v>
      </c>
      <c r="K61" s="57"/>
    </row>
    <row r="62" spans="1:11" s="12" customFormat="1" ht="12.75" hidden="1" customHeight="1">
      <c r="A62" s="26"/>
      <c r="B62" s="27"/>
      <c r="C62" s="27"/>
      <c r="D62" s="26"/>
      <c r="E62" s="28"/>
      <c r="F62" s="29"/>
      <c r="G62" s="30"/>
      <c r="H62" s="31"/>
      <c r="I62" s="32">
        <f t="shared" si="0"/>
        <v>0</v>
      </c>
      <c r="K62" s="57"/>
    </row>
    <row r="63" spans="1:11" s="12" customFormat="1" ht="12.75" hidden="1" customHeight="1">
      <c r="A63" s="26"/>
      <c r="B63" s="27"/>
      <c r="C63" s="27"/>
      <c r="D63" s="26"/>
      <c r="E63" s="28"/>
      <c r="F63" s="29"/>
      <c r="G63" s="30"/>
      <c r="H63" s="31"/>
      <c r="I63" s="32">
        <f t="shared" si="0"/>
        <v>0</v>
      </c>
      <c r="K63" s="57"/>
    </row>
    <row r="64" spans="1:11" s="12" customFormat="1" ht="12.75" hidden="1" customHeight="1">
      <c r="A64" s="26"/>
      <c r="B64" s="27"/>
      <c r="C64" s="27"/>
      <c r="D64" s="26"/>
      <c r="E64" s="28"/>
      <c r="F64" s="29"/>
      <c r="G64" s="30"/>
      <c r="H64" s="31"/>
      <c r="I64" s="32">
        <f t="shared" si="0"/>
        <v>0</v>
      </c>
      <c r="K64" s="57"/>
    </row>
    <row r="65" spans="1:11" s="40" customFormat="1" ht="12.75" hidden="1" customHeight="1">
      <c r="A65" s="26"/>
      <c r="B65" s="27"/>
      <c r="C65" s="27"/>
      <c r="D65" s="26"/>
      <c r="E65" s="28"/>
      <c r="F65" s="29"/>
      <c r="G65" s="30"/>
      <c r="H65" s="31"/>
      <c r="I65" s="32">
        <f t="shared" si="0"/>
        <v>0</v>
      </c>
      <c r="K65" s="57"/>
    </row>
    <row r="66" spans="1:11" s="40" customFormat="1" ht="12.75" hidden="1" customHeight="1">
      <c r="A66" s="26"/>
      <c r="B66" s="27"/>
      <c r="C66" s="27"/>
      <c r="D66" s="26"/>
      <c r="E66" s="28"/>
      <c r="F66" s="29"/>
      <c r="G66" s="30"/>
      <c r="H66" s="31"/>
      <c r="I66" s="32">
        <f t="shared" si="0"/>
        <v>0</v>
      </c>
      <c r="K66" s="57"/>
    </row>
    <row r="67" spans="1:11" s="40" customFormat="1" ht="12.75" hidden="1" customHeight="1">
      <c r="A67" s="26"/>
      <c r="B67" s="27"/>
      <c r="C67" s="27"/>
      <c r="D67" s="26"/>
      <c r="E67" s="28"/>
      <c r="F67" s="29"/>
      <c r="G67" s="30"/>
      <c r="H67" s="31"/>
      <c r="I67" s="32">
        <f t="shared" si="0"/>
        <v>0</v>
      </c>
      <c r="K67" s="57"/>
    </row>
    <row r="68" spans="1:11" s="40" customFormat="1" ht="12.75" hidden="1" customHeight="1">
      <c r="A68" s="26"/>
      <c r="B68" s="27"/>
      <c r="C68" s="27"/>
      <c r="D68" s="26"/>
      <c r="E68" s="28"/>
      <c r="F68" s="29"/>
      <c r="G68" s="30"/>
      <c r="H68" s="31"/>
      <c r="I68" s="32">
        <f t="shared" si="0"/>
        <v>0</v>
      </c>
      <c r="K68" s="57"/>
    </row>
    <row r="69" spans="1:11" s="40" customFormat="1" ht="12.75" hidden="1" customHeight="1">
      <c r="A69" s="26"/>
      <c r="B69" s="27"/>
      <c r="C69" s="27"/>
      <c r="D69" s="26"/>
      <c r="E69" s="28"/>
      <c r="F69" s="29"/>
      <c r="G69" s="30"/>
      <c r="H69" s="31"/>
      <c r="I69" s="32">
        <f t="shared" si="0"/>
        <v>0</v>
      </c>
      <c r="K69" s="57"/>
    </row>
    <row r="70" spans="1:11" s="40" customFormat="1" ht="12.75" hidden="1" customHeight="1">
      <c r="A70" s="26"/>
      <c r="B70" s="27"/>
      <c r="C70" s="27"/>
      <c r="D70" s="26"/>
      <c r="E70" s="28"/>
      <c r="F70" s="29"/>
      <c r="G70" s="30"/>
      <c r="H70" s="31"/>
      <c r="I70" s="32">
        <f t="shared" si="0"/>
        <v>0</v>
      </c>
      <c r="K70" s="57"/>
    </row>
    <row r="71" spans="1:11" s="40" customFormat="1" ht="12.75" hidden="1" customHeight="1">
      <c r="A71" s="26"/>
      <c r="B71" s="27"/>
      <c r="C71" s="27"/>
      <c r="D71" s="26"/>
      <c r="E71" s="28"/>
      <c r="F71" s="29"/>
      <c r="G71" s="30"/>
      <c r="H71" s="31"/>
      <c r="I71" s="32">
        <f t="shared" si="0"/>
        <v>0</v>
      </c>
      <c r="K71" s="57"/>
    </row>
    <row r="72" spans="1:11" s="40" customFormat="1" ht="12.75" hidden="1" customHeight="1">
      <c r="A72" s="26"/>
      <c r="B72" s="27"/>
      <c r="C72" s="27"/>
      <c r="D72" s="26"/>
      <c r="E72" s="28"/>
      <c r="F72" s="29"/>
      <c r="G72" s="30"/>
      <c r="H72" s="31"/>
      <c r="I72" s="32">
        <f t="shared" si="0"/>
        <v>0</v>
      </c>
      <c r="K72" s="57"/>
    </row>
    <row r="73" spans="1:11" s="40" customFormat="1" ht="12.75" hidden="1" customHeight="1">
      <c r="A73" s="26"/>
      <c r="B73" s="27"/>
      <c r="C73" s="27"/>
      <c r="D73" s="26"/>
      <c r="E73" s="28"/>
      <c r="F73" s="29"/>
      <c r="G73" s="30"/>
      <c r="H73" s="31"/>
      <c r="I73" s="32">
        <f t="shared" si="0"/>
        <v>0</v>
      </c>
      <c r="K73" s="57"/>
    </row>
    <row r="74" spans="1:11" s="40" customFormat="1" ht="12.75" hidden="1" customHeight="1">
      <c r="A74" s="26"/>
      <c r="B74" s="27"/>
      <c r="C74" s="27"/>
      <c r="D74" s="26"/>
      <c r="E74" s="28"/>
      <c r="F74" s="29"/>
      <c r="G74" s="30"/>
      <c r="H74" s="31"/>
      <c r="I74" s="32">
        <f t="shared" si="0"/>
        <v>0</v>
      </c>
      <c r="K74" s="57"/>
    </row>
    <row r="75" spans="1:11" s="40" customFormat="1" ht="12.75" hidden="1" customHeight="1">
      <c r="A75" s="26"/>
      <c r="B75" s="27"/>
      <c r="C75" s="27"/>
      <c r="D75" s="26"/>
      <c r="E75" s="28"/>
      <c r="F75" s="29"/>
      <c r="G75" s="30"/>
      <c r="H75" s="31"/>
      <c r="I75" s="32">
        <f t="shared" si="0"/>
        <v>0</v>
      </c>
      <c r="K75" s="57"/>
    </row>
    <row r="76" spans="1:11" s="40" customFormat="1" ht="12.75" hidden="1" customHeight="1">
      <c r="A76" s="26"/>
      <c r="B76" s="27"/>
      <c r="C76" s="27"/>
      <c r="D76" s="26"/>
      <c r="E76" s="28"/>
      <c r="F76" s="29"/>
      <c r="G76" s="30"/>
      <c r="H76" s="31"/>
      <c r="I76" s="32">
        <f t="shared" si="0"/>
        <v>0</v>
      </c>
      <c r="K76" s="57"/>
    </row>
    <row r="77" spans="1:11" s="40" customFormat="1" ht="15" hidden="1" customHeight="1">
      <c r="A77" s="26"/>
      <c r="B77" s="27"/>
      <c r="C77" s="27"/>
      <c r="D77" s="26"/>
      <c r="E77" s="28"/>
      <c r="F77" s="29"/>
      <c r="G77" s="30"/>
      <c r="H77" s="31"/>
      <c r="I77" s="32">
        <f t="shared" si="0"/>
        <v>0</v>
      </c>
      <c r="K77" s="57"/>
    </row>
    <row r="78" spans="1:11" s="40" customFormat="1" ht="15" hidden="1" customHeight="1">
      <c r="A78" s="26"/>
      <c r="B78" s="27"/>
      <c r="C78" s="27"/>
      <c r="D78" s="26"/>
      <c r="E78" s="28"/>
      <c r="F78" s="29"/>
      <c r="G78" s="30"/>
      <c r="H78" s="31"/>
      <c r="I78" s="32">
        <f t="shared" si="0"/>
        <v>0</v>
      </c>
      <c r="K78" s="57"/>
    </row>
    <row r="79" spans="1:11" s="40" customFormat="1" ht="15" hidden="1" customHeight="1">
      <c r="A79" s="26"/>
      <c r="B79" s="27"/>
      <c r="C79" s="27"/>
      <c r="D79" s="26"/>
      <c r="E79" s="28"/>
      <c r="F79" s="29"/>
      <c r="G79" s="30"/>
      <c r="H79" s="31"/>
      <c r="I79" s="32">
        <f t="shared" si="0"/>
        <v>0</v>
      </c>
      <c r="K79" s="57"/>
    </row>
    <row r="80" spans="1:11" s="40" customFormat="1" ht="15" hidden="1" customHeight="1">
      <c r="A80" s="26"/>
      <c r="B80" s="27"/>
      <c r="C80" s="27"/>
      <c r="D80" s="26"/>
      <c r="E80" s="28"/>
      <c r="F80" s="29"/>
      <c r="G80" s="30"/>
      <c r="H80" s="31"/>
      <c r="I80" s="32">
        <f t="shared" si="0"/>
        <v>0</v>
      </c>
      <c r="K80" s="57"/>
    </row>
    <row r="81" spans="1:11" s="40" customFormat="1" ht="15" hidden="1" customHeight="1">
      <c r="A81" s="26"/>
      <c r="B81" s="27"/>
      <c r="C81" s="27"/>
      <c r="D81" s="26"/>
      <c r="E81" s="28"/>
      <c r="F81" s="29"/>
      <c r="G81" s="30"/>
      <c r="H81" s="31"/>
      <c r="I81" s="32">
        <f t="shared" si="0"/>
        <v>0</v>
      </c>
      <c r="K81" s="57"/>
    </row>
    <row r="82" spans="1:11" s="40" customFormat="1" ht="15" hidden="1" customHeight="1">
      <c r="A82" s="26"/>
      <c r="B82" s="27"/>
      <c r="C82" s="27"/>
      <c r="D82" s="26"/>
      <c r="E82" s="28"/>
      <c r="F82" s="29"/>
      <c r="G82" s="30"/>
      <c r="H82" s="31"/>
      <c r="I82" s="32">
        <f t="shared" ref="I82:I100" si="1">H82*E82*(1-G82)</f>
        <v>0</v>
      </c>
      <c r="K82" s="57"/>
    </row>
    <row r="83" spans="1:11" s="40" customFormat="1" ht="15" hidden="1" customHeight="1">
      <c r="A83" s="26"/>
      <c r="B83" s="27"/>
      <c r="C83" s="27"/>
      <c r="D83" s="26"/>
      <c r="E83" s="28"/>
      <c r="F83" s="29"/>
      <c r="G83" s="30"/>
      <c r="H83" s="31"/>
      <c r="I83" s="32">
        <f t="shared" si="1"/>
        <v>0</v>
      </c>
      <c r="K83" s="57"/>
    </row>
    <row r="84" spans="1:11" s="40" customFormat="1" ht="15" hidden="1" customHeight="1">
      <c r="A84" s="26"/>
      <c r="B84" s="27"/>
      <c r="C84" s="27"/>
      <c r="D84" s="26"/>
      <c r="E84" s="28"/>
      <c r="F84" s="29"/>
      <c r="G84" s="30"/>
      <c r="H84" s="31"/>
      <c r="I84" s="32">
        <f t="shared" si="1"/>
        <v>0</v>
      </c>
      <c r="K84" s="57"/>
    </row>
    <row r="85" spans="1:11" s="40" customFormat="1" ht="15" hidden="1" customHeight="1">
      <c r="A85" s="26"/>
      <c r="B85" s="27"/>
      <c r="C85" s="27"/>
      <c r="D85" s="26"/>
      <c r="E85" s="28"/>
      <c r="F85" s="29"/>
      <c r="G85" s="30"/>
      <c r="H85" s="31"/>
      <c r="I85" s="32">
        <f t="shared" si="1"/>
        <v>0</v>
      </c>
      <c r="K85" s="57"/>
    </row>
    <row r="86" spans="1:11" s="40" customFormat="1" ht="15" hidden="1" customHeight="1">
      <c r="A86" s="26"/>
      <c r="B86" s="27"/>
      <c r="C86" s="27"/>
      <c r="D86" s="26"/>
      <c r="E86" s="28"/>
      <c r="F86" s="29"/>
      <c r="G86" s="30"/>
      <c r="H86" s="31"/>
      <c r="I86" s="32">
        <f t="shared" si="1"/>
        <v>0</v>
      </c>
      <c r="K86" s="57"/>
    </row>
    <row r="87" spans="1:11" s="40" customFormat="1" ht="15" hidden="1" customHeight="1">
      <c r="A87" s="26"/>
      <c r="B87" s="27"/>
      <c r="C87" s="27"/>
      <c r="D87" s="26"/>
      <c r="E87" s="28"/>
      <c r="F87" s="29"/>
      <c r="G87" s="30"/>
      <c r="H87" s="31"/>
      <c r="I87" s="32">
        <f t="shared" si="1"/>
        <v>0</v>
      </c>
      <c r="K87" s="57"/>
    </row>
    <row r="88" spans="1:11" ht="15" hidden="1" customHeight="1">
      <c r="A88" s="26"/>
      <c r="B88" s="27"/>
      <c r="C88" s="27"/>
      <c r="D88" s="26"/>
      <c r="E88" s="28"/>
      <c r="F88" s="29"/>
      <c r="G88" s="30"/>
      <c r="H88" s="31"/>
      <c r="I88" s="32">
        <f t="shared" si="1"/>
        <v>0</v>
      </c>
      <c r="K88" s="57"/>
    </row>
    <row r="89" spans="1:11" ht="15" hidden="1" customHeight="1">
      <c r="A89" s="26"/>
      <c r="B89" s="27"/>
      <c r="C89" s="27"/>
      <c r="D89" s="26"/>
      <c r="E89" s="28"/>
      <c r="F89" s="29"/>
      <c r="G89" s="30"/>
      <c r="H89" s="31"/>
      <c r="I89" s="32">
        <f t="shared" si="1"/>
        <v>0</v>
      </c>
      <c r="K89" s="57"/>
    </row>
    <row r="90" spans="1:11" ht="15" hidden="1" customHeight="1">
      <c r="A90" s="26"/>
      <c r="B90" s="27"/>
      <c r="C90" s="27"/>
      <c r="D90" s="26"/>
      <c r="E90" s="28"/>
      <c r="F90" s="29"/>
      <c r="G90" s="30"/>
      <c r="H90" s="31"/>
      <c r="I90" s="32">
        <f t="shared" si="1"/>
        <v>0</v>
      </c>
      <c r="K90" s="57"/>
    </row>
    <row r="91" spans="1:11" ht="15" hidden="1" customHeight="1">
      <c r="A91" s="26"/>
      <c r="B91" s="27"/>
      <c r="C91" s="27"/>
      <c r="D91" s="26"/>
      <c r="E91" s="28"/>
      <c r="F91" s="29"/>
      <c r="G91" s="30"/>
      <c r="H91" s="31"/>
      <c r="I91" s="32">
        <f t="shared" si="1"/>
        <v>0</v>
      </c>
      <c r="K91" s="57"/>
    </row>
    <row r="92" spans="1:11" ht="15" hidden="1" customHeight="1">
      <c r="A92" s="26"/>
      <c r="B92" s="27"/>
      <c r="C92" s="27"/>
      <c r="D92" s="26"/>
      <c r="E92" s="28"/>
      <c r="F92" s="29"/>
      <c r="G92" s="30"/>
      <c r="H92" s="31"/>
      <c r="I92" s="32">
        <f t="shared" si="1"/>
        <v>0</v>
      </c>
      <c r="K92" s="57"/>
    </row>
    <row r="93" spans="1:11" ht="15" hidden="1" customHeight="1">
      <c r="A93" s="26"/>
      <c r="B93" s="27"/>
      <c r="C93" s="27"/>
      <c r="D93" s="26"/>
      <c r="E93" s="28"/>
      <c r="F93" s="29"/>
      <c r="G93" s="30"/>
      <c r="H93" s="31"/>
      <c r="I93" s="32">
        <f t="shared" si="1"/>
        <v>0</v>
      </c>
      <c r="K93" s="57"/>
    </row>
    <row r="94" spans="1:11" ht="15" hidden="1" customHeight="1">
      <c r="A94" s="26"/>
      <c r="B94" s="27"/>
      <c r="C94" s="27"/>
      <c r="D94" s="26"/>
      <c r="E94" s="28"/>
      <c r="F94" s="29"/>
      <c r="G94" s="30"/>
      <c r="H94" s="31"/>
      <c r="I94" s="32">
        <f t="shared" si="1"/>
        <v>0</v>
      </c>
      <c r="K94" s="57"/>
    </row>
    <row r="95" spans="1:11" ht="15" hidden="1" customHeight="1">
      <c r="A95" s="26"/>
      <c r="B95" s="27"/>
      <c r="C95" s="27"/>
      <c r="D95" s="26"/>
      <c r="E95" s="28"/>
      <c r="F95" s="29"/>
      <c r="G95" s="30"/>
      <c r="H95" s="31"/>
      <c r="I95" s="32">
        <f t="shared" si="1"/>
        <v>0</v>
      </c>
      <c r="K95" s="57"/>
    </row>
    <row r="96" spans="1:11" ht="15" hidden="1" customHeight="1">
      <c r="A96" s="26"/>
      <c r="B96" s="27"/>
      <c r="C96" s="27"/>
      <c r="D96" s="26"/>
      <c r="E96" s="28"/>
      <c r="F96" s="29"/>
      <c r="G96" s="30"/>
      <c r="H96" s="31"/>
      <c r="I96" s="32">
        <f t="shared" si="1"/>
        <v>0</v>
      </c>
      <c r="K96" s="57"/>
    </row>
    <row r="97" spans="1:11" ht="15" hidden="1" customHeight="1">
      <c r="A97" s="26"/>
      <c r="B97" s="27"/>
      <c r="C97" s="27"/>
      <c r="D97" s="26"/>
      <c r="E97" s="28"/>
      <c r="F97" s="29"/>
      <c r="G97" s="30"/>
      <c r="H97" s="31"/>
      <c r="I97" s="32">
        <f t="shared" si="1"/>
        <v>0</v>
      </c>
      <c r="K97" s="57"/>
    </row>
    <row r="98" spans="1:11" ht="15" hidden="1" customHeight="1">
      <c r="A98" s="26"/>
      <c r="B98" s="27"/>
      <c r="C98" s="27"/>
      <c r="D98" s="26"/>
      <c r="E98" s="28"/>
      <c r="F98" s="29"/>
      <c r="G98" s="30"/>
      <c r="H98" s="31"/>
      <c r="I98" s="32">
        <f t="shared" si="1"/>
        <v>0</v>
      </c>
      <c r="K98" s="57"/>
    </row>
    <row r="99" spans="1:11" ht="15" hidden="1" customHeight="1">
      <c r="A99" s="26"/>
      <c r="B99" s="27"/>
      <c r="C99" s="27"/>
      <c r="D99" s="26"/>
      <c r="E99" s="28"/>
      <c r="F99" s="29"/>
      <c r="G99" s="30"/>
      <c r="H99" s="31"/>
      <c r="I99" s="32">
        <f t="shared" si="1"/>
        <v>0</v>
      </c>
      <c r="K99" s="57"/>
    </row>
    <row r="100" spans="1:11" ht="15" hidden="1" customHeight="1">
      <c r="A100" s="26"/>
      <c r="B100" s="27"/>
      <c r="C100" s="27"/>
      <c r="D100" s="26"/>
      <c r="E100" s="28"/>
      <c r="F100" s="29"/>
      <c r="G100" s="30"/>
      <c r="H100" s="31"/>
      <c r="I100" s="32">
        <f t="shared" si="1"/>
        <v>0</v>
      </c>
      <c r="K100" s="57"/>
    </row>
    <row r="101" spans="1:11" ht="15" hidden="1" customHeight="1">
      <c r="A101" s="91" t="s">
        <v>84</v>
      </c>
      <c r="K101" s="57"/>
    </row>
    <row r="102" spans="1:11" ht="15" customHeight="1">
      <c r="K102" s="57"/>
    </row>
    <row r="103" spans="1:11" ht="15" customHeight="1">
      <c r="K103" s="57"/>
    </row>
  </sheetData>
  <sheetProtection formatCells="0" formatRows="0" insertRows="0" deleteRows="0"/>
  <mergeCells count="9">
    <mergeCell ref="B14:C14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100">
    <cfRule type="notContainsBlanks" dxfId="147" priority="3">
      <formula>LEN(TRIM(A17))&gt;0</formula>
    </cfRule>
  </conditionalFormatting>
  <conditionalFormatting sqref="A17:A1048576">
    <cfRule type="duplicateValues" dxfId="146" priority="15"/>
  </conditionalFormatting>
  <conditionalFormatting sqref="A1:A1048576">
    <cfRule type="duplicateValues" dxfId="145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0F10-7D23-44E6-A8EF-D53D538C813F}">
  <sheetPr>
    <tabColor theme="0"/>
  </sheetPr>
  <dimension ref="A1:L107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139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31" t="s">
        <v>140</v>
      </c>
      <c r="B4" s="532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31" t="s">
        <v>141</v>
      </c>
      <c r="B5" s="532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31" t="s">
        <v>142</v>
      </c>
      <c r="B6" s="532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33" t="s">
        <v>180</v>
      </c>
      <c r="B7" s="534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529" t="s">
        <v>181</v>
      </c>
      <c r="B8" s="53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177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 ht="27" customHeight="1">
      <c r="A11" s="85" t="s">
        <v>81</v>
      </c>
      <c r="B11" s="527" t="s">
        <v>178</v>
      </c>
      <c r="C11" s="528"/>
      <c r="D11" s="186" t="s">
        <v>237</v>
      </c>
      <c r="E11" s="13"/>
      <c r="F11" s="13"/>
      <c r="G11" s="60"/>
      <c r="H11" s="112" t="s">
        <v>3</v>
      </c>
      <c r="I11" s="113" t="s">
        <v>3</v>
      </c>
      <c r="J11" s="11"/>
    </row>
    <row r="12" spans="1:11">
      <c r="A12" s="74" t="s">
        <v>108</v>
      </c>
      <c r="B12" s="66" t="s">
        <v>179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>
      <c r="A13" s="74" t="s">
        <v>82</v>
      </c>
      <c r="B13" s="66" t="s">
        <v>101</v>
      </c>
      <c r="C13" s="13"/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66" t="s">
        <v>89</v>
      </c>
      <c r="C14" s="13"/>
      <c r="D14" s="77"/>
      <c r="E14" s="13"/>
      <c r="F14" s="13"/>
      <c r="G14" s="60"/>
      <c r="H14" s="76">
        <f>SUM(H16:H98)</f>
        <v>0</v>
      </c>
      <c r="I14" s="110">
        <f>SUM(I16:I98)</f>
        <v>0</v>
      </c>
      <c r="J14" s="11"/>
    </row>
    <row r="15" spans="1:11" ht="16.5" customHeight="1" thickBot="1">
      <c r="A15" s="75" t="s">
        <v>92</v>
      </c>
      <c r="B15" s="67" t="s">
        <v>98</v>
      </c>
      <c r="C15" s="61"/>
      <c r="D15" s="77"/>
      <c r="E15" s="13"/>
      <c r="F15" s="13"/>
      <c r="G15" s="60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9" s="410" customFormat="1" ht="25.5" customHeight="1">
      <c r="A17" s="404" t="s">
        <v>354</v>
      </c>
      <c r="B17" s="405" t="s">
        <v>355</v>
      </c>
      <c r="C17" s="405" t="s">
        <v>272</v>
      </c>
      <c r="D17" s="406">
        <v>45012</v>
      </c>
      <c r="E17" s="407">
        <v>17.989999999999998</v>
      </c>
      <c r="F17" s="82"/>
      <c r="G17" s="30">
        <v>0.4</v>
      </c>
      <c r="H17" s="31"/>
      <c r="I17" s="409">
        <f>H17*E17*(1-G17)</f>
        <v>0</v>
      </c>
    </row>
    <row r="18" spans="1:9" s="410" customFormat="1" ht="25.5" customHeight="1">
      <c r="A18" s="404" t="s">
        <v>356</v>
      </c>
      <c r="B18" s="405" t="s">
        <v>357</v>
      </c>
      <c r="C18" s="405" t="s">
        <v>358</v>
      </c>
      <c r="D18" s="406">
        <v>44964</v>
      </c>
      <c r="E18" s="407">
        <v>19.989999999999998</v>
      </c>
      <c r="F18" s="82"/>
      <c r="G18" s="30">
        <v>0.4</v>
      </c>
      <c r="H18" s="31"/>
      <c r="I18" s="409">
        <f t="shared" ref="I18:I79" si="0">H18*E18*(1-G18)</f>
        <v>0</v>
      </c>
    </row>
    <row r="19" spans="1:9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</row>
    <row r="20" spans="1:9" s="410" customFormat="1" ht="12.75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</row>
    <row r="21" spans="1:9" s="410" customFormat="1" ht="12.75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</row>
    <row r="22" spans="1:9" s="410" customFormat="1" ht="12.75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</row>
    <row r="23" spans="1:9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</row>
    <row r="24" spans="1:9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</row>
    <row r="25" spans="1:9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9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9" s="12" customFormat="1" ht="12.75" hidden="1">
      <c r="A34" s="33"/>
      <c r="B34" s="13"/>
      <c r="C34" s="13"/>
      <c r="D34" s="34"/>
      <c r="E34" s="35"/>
      <c r="F34" s="36"/>
      <c r="G34" s="37"/>
      <c r="H34" s="38"/>
      <c r="I34" s="39">
        <f t="shared" si="0"/>
        <v>0</v>
      </c>
    </row>
    <row r="35" spans="1:9" s="12" customFormat="1" ht="12.75" hidden="1">
      <c r="A35" s="33"/>
      <c r="B35" s="13"/>
      <c r="C35" s="13"/>
      <c r="D35" s="34"/>
      <c r="E35" s="35"/>
      <c r="F35" s="36"/>
      <c r="G35" s="37"/>
      <c r="H35" s="38"/>
      <c r="I35" s="39">
        <f t="shared" si="0"/>
        <v>0</v>
      </c>
    </row>
    <row r="36" spans="1:9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9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9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9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9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9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9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9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9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9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9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9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9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12" customFormat="1" ht="12.75" hidden="1">
      <c r="A49" s="33"/>
      <c r="B49" s="13"/>
      <c r="C49" s="13"/>
      <c r="D49" s="34"/>
      <c r="E49" s="35"/>
      <c r="F49" s="36"/>
      <c r="G49" s="37"/>
      <c r="H49" s="38"/>
      <c r="I49" s="39">
        <f t="shared" si="0"/>
        <v>0</v>
      </c>
    </row>
    <row r="50" spans="1:9" s="12" customFormat="1" ht="12.75" hidden="1">
      <c r="A50" s="33"/>
      <c r="B50" s="13"/>
      <c r="C50" s="13"/>
      <c r="D50" s="34"/>
      <c r="E50" s="35"/>
      <c r="F50" s="36"/>
      <c r="G50" s="37"/>
      <c r="H50" s="38"/>
      <c r="I50" s="39">
        <f t="shared" si="0"/>
        <v>0</v>
      </c>
    </row>
    <row r="51" spans="1:9" s="12" customFormat="1" ht="12.75" hidden="1">
      <c r="A51" s="33"/>
      <c r="B51" s="13"/>
      <c r="C51" s="13"/>
      <c r="D51" s="34"/>
      <c r="E51" s="35"/>
      <c r="F51" s="36"/>
      <c r="G51" s="37"/>
      <c r="H51" s="38"/>
      <c r="I51" s="39">
        <f t="shared" si="0"/>
        <v>0</v>
      </c>
    </row>
    <row r="52" spans="1:9" s="12" customFormat="1" ht="12.75" hidden="1">
      <c r="A52" s="33"/>
      <c r="B52" s="13"/>
      <c r="C52" s="13"/>
      <c r="D52" s="34"/>
      <c r="E52" s="35"/>
      <c r="F52" s="36"/>
      <c r="G52" s="37"/>
      <c r="H52" s="38"/>
      <c r="I52" s="39">
        <f t="shared" si="0"/>
        <v>0</v>
      </c>
    </row>
    <row r="53" spans="1:9" s="12" customFormat="1" ht="12.75" hidden="1">
      <c r="A53" s="33"/>
      <c r="B53" s="13"/>
      <c r="C53" s="13"/>
      <c r="D53" s="34"/>
      <c r="E53" s="35"/>
      <c r="F53" s="36"/>
      <c r="G53" s="37"/>
      <c r="H53" s="38"/>
      <c r="I53" s="39">
        <f t="shared" si="0"/>
        <v>0</v>
      </c>
    </row>
    <row r="54" spans="1:9" s="12" customFormat="1" ht="12.75" hidden="1">
      <c r="A54" s="33"/>
      <c r="B54" s="13"/>
      <c r="C54" s="13"/>
      <c r="D54" s="34"/>
      <c r="E54" s="35"/>
      <c r="F54" s="36"/>
      <c r="G54" s="37"/>
      <c r="H54" s="38"/>
      <c r="I54" s="39">
        <f t="shared" si="0"/>
        <v>0</v>
      </c>
    </row>
    <row r="55" spans="1:9" s="12" customFormat="1" ht="12.75" hidden="1">
      <c r="A55" s="33"/>
      <c r="B55" s="13"/>
      <c r="C55" s="13"/>
      <c r="D55" s="34"/>
      <c r="E55" s="35"/>
      <c r="F55" s="36"/>
      <c r="G55" s="37"/>
      <c r="H55" s="38"/>
      <c r="I55" s="39">
        <f t="shared" si="0"/>
        <v>0</v>
      </c>
    </row>
    <row r="56" spans="1:9" s="12" customFormat="1" ht="12.75" hidden="1">
      <c r="A56" s="33"/>
      <c r="B56" s="13"/>
      <c r="C56" s="13"/>
      <c r="D56" s="34"/>
      <c r="E56" s="35"/>
      <c r="F56" s="36"/>
      <c r="G56" s="37"/>
      <c r="H56" s="38"/>
      <c r="I56" s="39">
        <f t="shared" si="0"/>
        <v>0</v>
      </c>
    </row>
    <row r="57" spans="1:9" s="12" customFormat="1" ht="12.75" hidden="1">
      <c r="A57" s="33"/>
      <c r="B57" s="13"/>
      <c r="C57" s="13"/>
      <c r="D57" s="34"/>
      <c r="E57" s="35"/>
      <c r="F57" s="36"/>
      <c r="G57" s="37"/>
      <c r="H57" s="38"/>
      <c r="I57" s="39">
        <f t="shared" si="0"/>
        <v>0</v>
      </c>
    </row>
    <row r="58" spans="1:9" s="12" customFormat="1" ht="12.75" hidden="1">
      <c r="A58" s="33"/>
      <c r="B58" s="13"/>
      <c r="C58" s="13"/>
      <c r="D58" s="34"/>
      <c r="E58" s="35"/>
      <c r="F58" s="36"/>
      <c r="G58" s="37"/>
      <c r="H58" s="38"/>
      <c r="I58" s="39">
        <f t="shared" si="0"/>
        <v>0</v>
      </c>
    </row>
    <row r="59" spans="1:9" s="12" customFormat="1" ht="12.75" hidden="1">
      <c r="A59" s="33"/>
      <c r="B59" s="13"/>
      <c r="C59" s="13"/>
      <c r="D59" s="34"/>
      <c r="E59" s="35"/>
      <c r="F59" s="36"/>
      <c r="G59" s="37"/>
      <c r="H59" s="38"/>
      <c r="I59" s="39">
        <f t="shared" si="0"/>
        <v>0</v>
      </c>
    </row>
    <row r="60" spans="1:9" s="12" customFormat="1" ht="12.75" hidden="1">
      <c r="A60" s="33"/>
      <c r="B60" s="13"/>
      <c r="C60" s="13"/>
      <c r="D60" s="34"/>
      <c r="E60" s="35"/>
      <c r="F60" s="36"/>
      <c r="G60" s="37"/>
      <c r="H60" s="38"/>
      <c r="I60" s="39">
        <f t="shared" si="0"/>
        <v>0</v>
      </c>
    </row>
    <row r="61" spans="1:9" s="12" customFormat="1" ht="12.75" hidden="1">
      <c r="A61" s="33"/>
      <c r="B61" s="13"/>
      <c r="C61" s="13"/>
      <c r="D61" s="34"/>
      <c r="E61" s="35"/>
      <c r="F61" s="36"/>
      <c r="G61" s="37"/>
      <c r="H61" s="38"/>
      <c r="I61" s="39">
        <f t="shared" si="0"/>
        <v>0</v>
      </c>
    </row>
    <row r="62" spans="1:9" s="12" customFormat="1" ht="12.75" hidden="1">
      <c r="A62" s="33"/>
      <c r="B62" s="13"/>
      <c r="C62" s="13"/>
      <c r="D62" s="34"/>
      <c r="E62" s="35"/>
      <c r="F62" s="36"/>
      <c r="G62" s="37"/>
      <c r="H62" s="38"/>
      <c r="I62" s="39">
        <f t="shared" si="0"/>
        <v>0</v>
      </c>
    </row>
    <row r="63" spans="1:9" s="40" customFormat="1" ht="12.75" hidden="1">
      <c r="A63" s="33"/>
      <c r="B63" s="1"/>
      <c r="C63" s="1"/>
      <c r="D63" s="2"/>
      <c r="E63" s="14"/>
      <c r="F63" s="36"/>
      <c r="G63" s="37"/>
      <c r="H63" s="38"/>
      <c r="I63" s="39">
        <f t="shared" si="0"/>
        <v>0</v>
      </c>
    </row>
    <row r="64" spans="1:9" s="40" customFormat="1" ht="12.75" hidden="1">
      <c r="A64" s="33"/>
      <c r="B64" s="1"/>
      <c r="C64" s="1"/>
      <c r="D64" s="2"/>
      <c r="E64" s="14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si="0"/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0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0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0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0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0"/>
        <v>0</v>
      </c>
    </row>
    <row r="72" spans="1:9" s="40" customFormat="1" ht="12.75" hidden="1">
      <c r="A72" s="33"/>
      <c r="B72" s="1"/>
      <c r="C72" s="1"/>
      <c r="D72" s="2"/>
      <c r="E72" s="14"/>
      <c r="F72" s="36"/>
      <c r="G72" s="37"/>
      <c r="H72" s="38"/>
      <c r="I72" s="39">
        <f t="shared" si="0"/>
        <v>0</v>
      </c>
    </row>
    <row r="73" spans="1:9" s="40" customFormat="1" ht="12.75" hidden="1">
      <c r="A73" s="33"/>
      <c r="B73" s="1"/>
      <c r="C73" s="1"/>
      <c r="D73" s="2"/>
      <c r="E73" s="14"/>
      <c r="F73" s="36"/>
      <c r="G73" s="37"/>
      <c r="H73" s="38"/>
      <c r="I73" s="39">
        <f t="shared" si="0"/>
        <v>0</v>
      </c>
    </row>
    <row r="74" spans="1:9" s="40" customFormat="1" ht="12.75" hidden="1">
      <c r="A74" s="33"/>
      <c r="B74" s="1"/>
      <c r="C74" s="1"/>
      <c r="D74" s="2"/>
      <c r="E74" s="14"/>
      <c r="F74" s="36"/>
      <c r="G74" s="37"/>
      <c r="H74" s="38"/>
      <c r="I74" s="39">
        <f t="shared" si="0"/>
        <v>0</v>
      </c>
    </row>
    <row r="75" spans="1:9" s="40" customFormat="1" ht="12.75" hidden="1">
      <c r="A75" s="33"/>
      <c r="B75" s="1"/>
      <c r="C75" s="1"/>
      <c r="D75" s="2"/>
      <c r="E75" s="14"/>
      <c r="F75" s="36"/>
      <c r="G75" s="37"/>
      <c r="H75" s="38"/>
      <c r="I75" s="39">
        <f t="shared" si="0"/>
        <v>0</v>
      </c>
    </row>
    <row r="76" spans="1:9" s="40" customFormat="1" ht="12.75" hidden="1">
      <c r="A76" s="33"/>
      <c r="B76" s="1"/>
      <c r="C76" s="1"/>
      <c r="D76" s="2"/>
      <c r="E76" s="14"/>
      <c r="F76" s="36"/>
      <c r="G76" s="37"/>
      <c r="H76" s="38"/>
      <c r="I76" s="39">
        <f t="shared" si="0"/>
        <v>0</v>
      </c>
    </row>
    <row r="77" spans="1:9" s="40" customFormat="1" ht="12.75" hidden="1">
      <c r="A77" s="33"/>
      <c r="B77" s="1"/>
      <c r="C77" s="1"/>
      <c r="D77" s="2"/>
      <c r="E77" s="14"/>
      <c r="F77" s="36"/>
      <c r="G77" s="37"/>
      <c r="H77" s="38"/>
      <c r="I77" s="39">
        <f t="shared" si="0"/>
        <v>0</v>
      </c>
    </row>
    <row r="78" spans="1:9" s="40" customFormat="1" ht="12.75" hidden="1">
      <c r="A78" s="33"/>
      <c r="B78" s="1"/>
      <c r="C78" s="1"/>
      <c r="D78" s="2"/>
      <c r="E78" s="14"/>
      <c r="F78" s="36"/>
      <c r="G78" s="37"/>
      <c r="H78" s="38"/>
      <c r="I78" s="39">
        <f t="shared" si="0"/>
        <v>0</v>
      </c>
    </row>
    <row r="79" spans="1:9" s="40" customFormat="1" ht="12.75" hidden="1">
      <c r="A79" s="33"/>
      <c r="B79" s="1"/>
      <c r="C79" s="1"/>
      <c r="D79" s="2"/>
      <c r="E79" s="14"/>
      <c r="F79" s="36"/>
      <c r="G79" s="37"/>
      <c r="H79" s="38"/>
      <c r="I79" s="39">
        <f t="shared" si="0"/>
        <v>0</v>
      </c>
    </row>
    <row r="80" spans="1:9" s="40" customFormat="1" ht="12.75" hidden="1">
      <c r="A80" s="33"/>
      <c r="B80" s="1"/>
      <c r="C80" s="1"/>
      <c r="D80" s="2"/>
      <c r="E80" s="14"/>
      <c r="F80" s="36"/>
      <c r="G80" s="37"/>
      <c r="H80" s="38"/>
      <c r="I80" s="39">
        <f t="shared" ref="I80:I98" si="1">H80*E80*(1-G80)</f>
        <v>0</v>
      </c>
    </row>
    <row r="81" spans="1:9" s="40" customFormat="1" ht="12.75" hidden="1">
      <c r="A81" s="33"/>
      <c r="B81" s="1"/>
      <c r="C81" s="1"/>
      <c r="D81" s="2"/>
      <c r="E81" s="14"/>
      <c r="F81" s="36"/>
      <c r="G81" s="37"/>
      <c r="H81" s="38"/>
      <c r="I81" s="39">
        <f t="shared" si="1"/>
        <v>0</v>
      </c>
    </row>
    <row r="82" spans="1:9" s="40" customFormat="1" ht="12.75" hidden="1">
      <c r="A82" s="33"/>
      <c r="B82" s="1"/>
      <c r="C82" s="1"/>
      <c r="D82" s="2"/>
      <c r="E82" s="14"/>
      <c r="F82" s="36"/>
      <c r="G82" s="37"/>
      <c r="H82" s="38"/>
      <c r="I82" s="39">
        <f t="shared" si="1"/>
        <v>0</v>
      </c>
    </row>
    <row r="83" spans="1:9" s="40" customFormat="1" ht="12.75" hidden="1">
      <c r="A83" s="33"/>
      <c r="B83" s="1"/>
      <c r="C83" s="1"/>
      <c r="D83" s="2"/>
      <c r="E83" s="14"/>
      <c r="F83" s="36"/>
      <c r="G83" s="37"/>
      <c r="H83" s="38"/>
      <c r="I83" s="39">
        <f t="shared" si="1"/>
        <v>0</v>
      </c>
    </row>
    <row r="84" spans="1:9" s="40" customFormat="1" ht="12.75" hidden="1">
      <c r="A84" s="33"/>
      <c r="B84" s="1"/>
      <c r="C84" s="1"/>
      <c r="D84" s="2"/>
      <c r="E84" s="14"/>
      <c r="F84" s="36"/>
      <c r="G84" s="37"/>
      <c r="H84" s="38"/>
      <c r="I84" s="39">
        <f t="shared" si="1"/>
        <v>0</v>
      </c>
    </row>
    <row r="85" spans="1:9" s="40" customFormat="1" ht="12.75" hidden="1">
      <c r="A85" s="33"/>
      <c r="B85" s="1"/>
      <c r="C85" s="1"/>
      <c r="D85" s="2"/>
      <c r="E85" s="14"/>
      <c r="F85" s="36"/>
      <c r="G85" s="37"/>
      <c r="H85" s="38"/>
      <c r="I85" s="39">
        <f t="shared" si="1"/>
        <v>0</v>
      </c>
    </row>
    <row r="86" spans="1:9" hidden="1">
      <c r="A86" s="33"/>
      <c r="F86" s="36"/>
      <c r="G86" s="37"/>
      <c r="H86" s="38"/>
      <c r="I86" s="39">
        <f t="shared" si="1"/>
        <v>0</v>
      </c>
    </row>
    <row r="87" spans="1:9" hidden="1">
      <c r="A87" s="33"/>
      <c r="F87" s="36"/>
      <c r="G87" s="37"/>
      <c r="H87" s="38"/>
      <c r="I87" s="39">
        <f t="shared" si="1"/>
        <v>0</v>
      </c>
    </row>
    <row r="88" spans="1:9" hidden="1">
      <c r="A88" s="33"/>
      <c r="F88" s="36"/>
      <c r="G88" s="37"/>
      <c r="H88" s="38"/>
      <c r="I88" s="39">
        <f t="shared" si="1"/>
        <v>0</v>
      </c>
    </row>
    <row r="89" spans="1:9" hidden="1">
      <c r="A89" s="33"/>
      <c r="F89" s="36"/>
      <c r="G89" s="37"/>
      <c r="H89" s="38"/>
      <c r="I89" s="39">
        <f t="shared" si="1"/>
        <v>0</v>
      </c>
    </row>
    <row r="90" spans="1:9" hidden="1">
      <c r="A90" s="33"/>
      <c r="F90" s="36"/>
      <c r="G90" s="37"/>
      <c r="H90" s="38"/>
      <c r="I90" s="39">
        <f t="shared" si="1"/>
        <v>0</v>
      </c>
    </row>
    <row r="91" spans="1:9" hidden="1">
      <c r="A91" s="33"/>
      <c r="F91" s="36"/>
      <c r="G91" s="37"/>
      <c r="H91" s="38"/>
      <c r="I91" s="39">
        <f t="shared" si="1"/>
        <v>0</v>
      </c>
    </row>
    <row r="92" spans="1:9" hidden="1">
      <c r="A92" s="33"/>
      <c r="F92" s="36"/>
      <c r="G92" s="37"/>
      <c r="H92" s="38"/>
      <c r="I92" s="39">
        <f t="shared" si="1"/>
        <v>0</v>
      </c>
    </row>
    <row r="93" spans="1:9" hidden="1">
      <c r="A93" s="33"/>
      <c r="F93" s="36"/>
      <c r="G93" s="37"/>
      <c r="H93" s="38"/>
      <c r="I93" s="39">
        <f t="shared" si="1"/>
        <v>0</v>
      </c>
    </row>
    <row r="94" spans="1:9" hidden="1">
      <c r="A94" s="33"/>
      <c r="F94" s="36"/>
      <c r="G94" s="37"/>
      <c r="H94" s="38"/>
      <c r="I94" s="39">
        <f t="shared" si="1"/>
        <v>0</v>
      </c>
    </row>
    <row r="95" spans="1:9" hidden="1">
      <c r="A95" s="33"/>
      <c r="F95" s="36"/>
      <c r="G95" s="37"/>
      <c r="H95" s="38"/>
      <c r="I95" s="39">
        <f t="shared" si="1"/>
        <v>0</v>
      </c>
    </row>
    <row r="96" spans="1:9" hidden="1">
      <c r="A96" s="33"/>
      <c r="F96" s="36"/>
      <c r="G96" s="37"/>
      <c r="H96" s="38"/>
      <c r="I96" s="39">
        <f t="shared" si="1"/>
        <v>0</v>
      </c>
    </row>
    <row r="97" spans="1:12" hidden="1">
      <c r="A97" s="33"/>
      <c r="F97" s="36"/>
      <c r="G97" s="37"/>
      <c r="H97" s="38"/>
      <c r="I97" s="39">
        <f t="shared" si="1"/>
        <v>0</v>
      </c>
    </row>
    <row r="98" spans="1:12" hidden="1">
      <c r="A98" s="33"/>
      <c r="F98" s="36"/>
      <c r="G98" s="37"/>
      <c r="H98" s="38"/>
      <c r="I98" s="39">
        <f t="shared" si="1"/>
        <v>0</v>
      </c>
    </row>
    <row r="99" spans="1:12" hidden="1">
      <c r="A99" s="90" t="s">
        <v>84</v>
      </c>
    </row>
    <row r="100" spans="1:12" s="40" customFormat="1" ht="32.25" customHeight="1">
      <c r="A100" s="249"/>
      <c r="B100" s="537" t="s">
        <v>238</v>
      </c>
      <c r="C100" s="537"/>
      <c r="D100" s="537"/>
      <c r="E100" s="537"/>
      <c r="F100" s="537"/>
      <c r="G100" s="245"/>
      <c r="H100" s="246"/>
      <c r="I100" s="250"/>
    </row>
    <row r="101" spans="1:12" s="40" customFormat="1" ht="36.75" customHeight="1">
      <c r="A101" s="243"/>
      <c r="B101" s="538" t="s">
        <v>239</v>
      </c>
      <c r="C101" s="538"/>
      <c r="D101" s="538"/>
      <c r="E101" s="538"/>
      <c r="F101" s="538"/>
      <c r="G101" s="247"/>
      <c r="H101" s="248"/>
      <c r="I101" s="189"/>
      <c r="K101" s="232"/>
    </row>
    <row r="102" spans="1:12" s="40" customFormat="1" ht="25.5" customHeight="1">
      <c r="A102" s="243"/>
      <c r="B102" s="242" t="s">
        <v>359</v>
      </c>
      <c r="C102" s="539" t="s">
        <v>360</v>
      </c>
      <c r="D102" s="539"/>
      <c r="E102" s="540" t="s">
        <v>240</v>
      </c>
      <c r="F102" s="541"/>
      <c r="G102" s="542"/>
      <c r="H102" s="248"/>
      <c r="I102" s="189"/>
      <c r="K102" s="536"/>
      <c r="L102" s="536"/>
    </row>
    <row r="103" spans="1:12" s="40" customFormat="1" ht="12.75">
      <c r="A103" s="244"/>
      <c r="B103" s="191" t="s">
        <v>241</v>
      </c>
      <c r="C103" s="535" t="s">
        <v>242</v>
      </c>
      <c r="D103" s="535"/>
      <c r="E103" s="236" t="s">
        <v>243</v>
      </c>
      <c r="F103" s="237"/>
      <c r="G103" s="238"/>
      <c r="H103" s="248"/>
      <c r="I103" s="189"/>
      <c r="K103" s="536"/>
      <c r="L103" s="536"/>
    </row>
    <row r="104" spans="1:12" s="40" customFormat="1" ht="12.75">
      <c r="A104" s="244"/>
      <c r="B104" s="191" t="s">
        <v>244</v>
      </c>
      <c r="C104" s="535" t="s">
        <v>245</v>
      </c>
      <c r="D104" s="535"/>
      <c r="E104" s="236" t="s">
        <v>246</v>
      </c>
      <c r="F104" s="237"/>
      <c r="G104" s="238"/>
      <c r="H104" s="248"/>
      <c r="I104" s="189"/>
      <c r="K104" s="536"/>
      <c r="L104" s="536"/>
    </row>
    <row r="105" spans="1:12" s="40" customFormat="1" ht="12.75">
      <c r="A105" s="244"/>
      <c r="B105" s="191" t="s">
        <v>247</v>
      </c>
      <c r="C105" s="535" t="s">
        <v>247</v>
      </c>
      <c r="D105" s="535"/>
      <c r="E105" s="236" t="s">
        <v>247</v>
      </c>
      <c r="F105" s="237"/>
      <c r="G105" s="238"/>
      <c r="H105" s="248"/>
      <c r="I105" s="189"/>
      <c r="K105" s="536"/>
      <c r="L105" s="536"/>
    </row>
    <row r="106" spans="1:12" s="40" customFormat="1" ht="12.75">
      <c r="A106" s="244"/>
      <c r="B106" s="191" t="s">
        <v>248</v>
      </c>
      <c r="C106" s="535" t="s">
        <v>248</v>
      </c>
      <c r="D106" s="535"/>
      <c r="E106" s="236" t="s">
        <v>248</v>
      </c>
      <c r="F106" s="237"/>
      <c r="G106" s="238"/>
      <c r="H106" s="248"/>
      <c r="I106" s="189"/>
      <c r="K106" s="536"/>
      <c r="L106" s="536"/>
    </row>
    <row r="107" spans="1:12" s="12" customFormat="1" ht="20.25" customHeight="1">
      <c r="A107" s="251"/>
      <c r="B107" s="192" t="s">
        <v>249</v>
      </c>
      <c r="C107" s="543" t="s">
        <v>250</v>
      </c>
      <c r="D107" s="543"/>
      <c r="E107" s="239" t="s">
        <v>251</v>
      </c>
      <c r="F107" s="240"/>
      <c r="G107" s="241"/>
      <c r="H107" s="252"/>
      <c r="I107" s="253"/>
      <c r="K107" s="544"/>
      <c r="L107" s="544"/>
    </row>
  </sheetData>
  <sheetProtection formatCells="0" formatRows="0" insertRows="0" deleteRows="0"/>
  <mergeCells count="24">
    <mergeCell ref="C107:D107"/>
    <mergeCell ref="K107:L107"/>
    <mergeCell ref="C105:D105"/>
    <mergeCell ref="K105:L105"/>
    <mergeCell ref="C106:D106"/>
    <mergeCell ref="K106:L106"/>
    <mergeCell ref="C103:D103"/>
    <mergeCell ref="K103:L103"/>
    <mergeCell ref="C104:D104"/>
    <mergeCell ref="K104:L104"/>
    <mergeCell ref="B100:F100"/>
    <mergeCell ref="B101:F101"/>
    <mergeCell ref="C102:D102"/>
    <mergeCell ref="K102:L102"/>
    <mergeCell ref="E102:G102"/>
    <mergeCell ref="B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">
    <cfRule type="notContainsBlanks" dxfId="144" priority="6">
      <formula>LEN(TRIM(A17))&gt;0</formula>
    </cfRule>
  </conditionalFormatting>
  <conditionalFormatting sqref="A108:A1048576 A17:A99">
    <cfRule type="duplicateValues" dxfId="143" priority="5"/>
  </conditionalFormatting>
  <conditionalFormatting sqref="A108:A1048576 A1:A9 A16:A99">
    <cfRule type="duplicateValues" dxfId="142" priority="4"/>
  </conditionalFormatting>
  <conditionalFormatting sqref="A100:A107">
    <cfRule type="duplicateValues" dxfId="141" priority="3"/>
  </conditionalFormatting>
  <conditionalFormatting sqref="A100:A107">
    <cfRule type="duplicateValues" dxfId="140" priority="2"/>
  </conditionalFormatting>
  <conditionalFormatting sqref="A100:A102">
    <cfRule type="duplicateValues" dxfId="139" priority="1"/>
  </conditionalFormatting>
  <hyperlinks>
    <hyperlink ref="A7" r:id="rId1" xr:uid="{BF86CCA6-C554-4BB8-B214-853C43955B0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41B6-BEE9-4A56-8BF2-5012E16106BC}">
  <sheetPr>
    <tabColor theme="0"/>
  </sheetPr>
  <dimension ref="A1:K101"/>
  <sheetViews>
    <sheetView showGridLines="0" workbookViewId="0">
      <selection activeCell="O29" sqref="O2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501" t="s">
        <v>318</v>
      </c>
      <c r="B1" s="501"/>
      <c r="C1" s="501"/>
      <c r="D1" s="501"/>
      <c r="E1" s="501"/>
      <c r="F1" s="501"/>
      <c r="G1" s="501"/>
      <c r="H1" s="501"/>
      <c r="I1" s="501"/>
      <c r="K1" s="502"/>
    </row>
    <row r="2" spans="1:11" ht="24" customHeight="1" thickBot="1">
      <c r="A2" s="501"/>
      <c r="B2" s="501"/>
      <c r="C2" s="501"/>
      <c r="D2" s="501"/>
      <c r="E2" s="501"/>
      <c r="F2" s="501"/>
      <c r="G2" s="501"/>
      <c r="H2" s="501"/>
      <c r="I2" s="501"/>
      <c r="K2" s="502"/>
    </row>
    <row r="3" spans="1:11" ht="24" customHeight="1" thickTop="1">
      <c r="A3" s="503" t="s">
        <v>143</v>
      </c>
      <c r="B3" s="504"/>
      <c r="C3" s="15" t="s">
        <v>6</v>
      </c>
      <c r="D3" s="10"/>
      <c r="E3" s="10"/>
      <c r="F3" s="18" t="s">
        <v>11</v>
      </c>
      <c r="G3" s="47"/>
      <c r="H3" s="48"/>
      <c r="I3" s="47"/>
      <c r="K3" s="502"/>
    </row>
    <row r="4" spans="1:11" ht="24" customHeight="1">
      <c r="A4" s="505" t="s">
        <v>144</v>
      </c>
      <c r="B4" s="506"/>
      <c r="C4" s="15" t="s">
        <v>7</v>
      </c>
      <c r="D4" s="10"/>
      <c r="E4" s="10"/>
      <c r="F4" s="18" t="s">
        <v>12</v>
      </c>
      <c r="G4" s="9"/>
      <c r="H4" s="25"/>
      <c r="I4" s="9"/>
      <c r="K4" s="502"/>
    </row>
    <row r="5" spans="1:11" ht="24" customHeight="1">
      <c r="A5" s="505" t="s">
        <v>145</v>
      </c>
      <c r="B5" s="506"/>
      <c r="C5" s="15" t="s">
        <v>8</v>
      </c>
      <c r="D5" s="10"/>
      <c r="E5" s="10"/>
      <c r="F5" s="19" t="s">
        <v>13</v>
      </c>
      <c r="G5" s="9"/>
      <c r="H5" s="25"/>
      <c r="I5" s="9"/>
      <c r="K5" s="502"/>
    </row>
    <row r="6" spans="1:11" ht="24" customHeight="1">
      <c r="A6" s="505" t="s">
        <v>146</v>
      </c>
      <c r="B6" s="506"/>
      <c r="C6" s="15" t="s">
        <v>9</v>
      </c>
      <c r="D6" s="10"/>
      <c r="E6" s="10"/>
      <c r="F6" s="18" t="s">
        <v>14</v>
      </c>
      <c r="G6" s="9"/>
      <c r="H6" s="25"/>
      <c r="I6" s="9"/>
      <c r="K6" s="502"/>
    </row>
    <row r="7" spans="1:11" ht="24" customHeight="1">
      <c r="A7" s="505" t="s">
        <v>20</v>
      </c>
      <c r="B7" s="506"/>
      <c r="C7" s="15" t="s">
        <v>10</v>
      </c>
      <c r="D7" s="10"/>
      <c r="E7" s="10"/>
      <c r="F7" s="18" t="s">
        <v>15</v>
      </c>
      <c r="G7" s="9"/>
      <c r="H7" s="25"/>
      <c r="I7" s="9"/>
      <c r="K7" s="502"/>
    </row>
    <row r="8" spans="1:11" ht="24" customHeight="1" thickBot="1">
      <c r="A8" s="499"/>
      <c r="B8" s="50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3" t="s">
        <v>93</v>
      </c>
      <c r="B10" s="64"/>
      <c r="C10" s="58"/>
      <c r="D10" s="68" t="s">
        <v>94</v>
      </c>
      <c r="E10" s="58"/>
      <c r="F10" s="58"/>
      <c r="G10" s="59"/>
      <c r="H10" s="116"/>
      <c r="I10" s="117"/>
      <c r="J10" s="11"/>
    </row>
    <row r="11" spans="1:11">
      <c r="A11" s="74" t="s">
        <v>81</v>
      </c>
      <c r="B11" s="65">
        <v>0.45</v>
      </c>
      <c r="C11" s="13"/>
      <c r="D11" s="69" t="s">
        <v>182</v>
      </c>
      <c r="E11" s="13"/>
      <c r="F11" s="13"/>
      <c r="G11" s="60"/>
      <c r="H11" s="112" t="s">
        <v>3</v>
      </c>
      <c r="I11" s="113" t="s">
        <v>3</v>
      </c>
      <c r="J11" s="11"/>
    </row>
    <row r="12" spans="1:11" ht="24" customHeight="1">
      <c r="A12" s="85" t="s">
        <v>108</v>
      </c>
      <c r="B12" s="157" t="s">
        <v>183</v>
      </c>
      <c r="C12" s="13"/>
      <c r="D12" s="69"/>
      <c r="E12" s="13"/>
      <c r="F12" s="13"/>
      <c r="G12" s="60"/>
      <c r="H12" s="114" t="s">
        <v>5</v>
      </c>
      <c r="I12" s="115" t="s">
        <v>4</v>
      </c>
      <c r="J12" s="11"/>
    </row>
    <row r="13" spans="1:11" ht="24" customHeight="1">
      <c r="A13" s="85" t="s">
        <v>82</v>
      </c>
      <c r="B13" s="507" t="s">
        <v>184</v>
      </c>
      <c r="C13" s="508"/>
      <c r="D13" s="69"/>
      <c r="E13" s="13"/>
      <c r="F13" s="13"/>
      <c r="G13" s="60"/>
      <c r="H13" s="114"/>
      <c r="I13" s="118"/>
      <c r="J13" s="11"/>
    </row>
    <row r="14" spans="1:11" ht="15.75" customHeight="1">
      <c r="A14" s="74" t="s">
        <v>91</v>
      </c>
      <c r="B14" s="66" t="s">
        <v>185</v>
      </c>
      <c r="C14" s="13"/>
      <c r="D14" s="69"/>
      <c r="E14" s="13"/>
      <c r="F14" s="13"/>
      <c r="G14" s="60"/>
      <c r="H14" s="76">
        <f>SUM(H16:H100)</f>
        <v>0</v>
      </c>
      <c r="I14" s="110">
        <f>SUM(I16:I100)</f>
        <v>0</v>
      </c>
      <c r="J14" s="11"/>
    </row>
    <row r="15" spans="1:11" ht="16.5" customHeight="1" thickBot="1">
      <c r="A15" s="75" t="s">
        <v>92</v>
      </c>
      <c r="B15" s="67" t="s">
        <v>89</v>
      </c>
      <c r="C15" s="61"/>
      <c r="D15" s="70"/>
      <c r="E15" s="61"/>
      <c r="F15" s="61"/>
      <c r="G15" s="62"/>
      <c r="H15" s="107"/>
      <c r="I15" s="111"/>
      <c r="J15" s="11"/>
    </row>
    <row r="16" spans="1:11" s="180" customFormat="1" ht="24" customHeight="1" thickTop="1">
      <c r="A16" s="168" t="s">
        <v>77</v>
      </c>
      <c r="B16" s="168" t="s">
        <v>0</v>
      </c>
      <c r="C16" s="168" t="s">
        <v>2</v>
      </c>
      <c r="D16" s="169" t="s">
        <v>227</v>
      </c>
      <c r="E16" s="170" t="s">
        <v>1</v>
      </c>
      <c r="F16" s="171" t="s">
        <v>19</v>
      </c>
      <c r="G16" s="172" t="s">
        <v>386</v>
      </c>
      <c r="H16" s="173" t="s">
        <v>5</v>
      </c>
      <c r="I16" s="170" t="s">
        <v>3</v>
      </c>
    </row>
    <row r="17" spans="1:9" s="410" customFormat="1" ht="25.5" customHeight="1">
      <c r="A17" s="404" t="s">
        <v>361</v>
      </c>
      <c r="B17" s="405" t="s">
        <v>362</v>
      </c>
      <c r="C17" s="405" t="s">
        <v>363</v>
      </c>
      <c r="D17" s="406">
        <v>45062</v>
      </c>
      <c r="E17" s="407">
        <v>19.989999999999998</v>
      </c>
      <c r="F17" s="30">
        <v>0.2</v>
      </c>
      <c r="G17" s="30">
        <v>0.52</v>
      </c>
      <c r="H17" s="31"/>
      <c r="I17" s="409">
        <f>H17*E17*(1-G17)</f>
        <v>0</v>
      </c>
    </row>
    <row r="18" spans="1:9" s="410" customFormat="1" ht="25.5" customHeight="1">
      <c r="A18" s="404" t="s">
        <v>364</v>
      </c>
      <c r="B18" s="405" t="s">
        <v>365</v>
      </c>
      <c r="C18" s="405" t="s">
        <v>366</v>
      </c>
      <c r="D18" s="406">
        <v>45034</v>
      </c>
      <c r="E18" s="407">
        <v>23.99</v>
      </c>
      <c r="F18" s="30">
        <v>0.2</v>
      </c>
      <c r="G18" s="30">
        <v>0.52</v>
      </c>
      <c r="H18" s="31"/>
      <c r="I18" s="409">
        <f t="shared" ref="I18:I81" si="0">H18*E18*(1-G18)</f>
        <v>0</v>
      </c>
    </row>
    <row r="19" spans="1:9" s="410" customFormat="1" ht="12.75" hidden="1">
      <c r="A19" s="79"/>
      <c r="B19" s="80"/>
      <c r="C19" s="80"/>
      <c r="D19" s="79"/>
      <c r="E19" s="81"/>
      <c r="F19" s="82"/>
      <c r="G19" s="30"/>
      <c r="H19" s="31"/>
      <c r="I19" s="409">
        <f t="shared" si="0"/>
        <v>0</v>
      </c>
    </row>
    <row r="20" spans="1:9" s="410" customFormat="1" ht="12.75" hidden="1">
      <c r="A20" s="79"/>
      <c r="B20" s="80"/>
      <c r="C20" s="80"/>
      <c r="D20" s="79"/>
      <c r="E20" s="81"/>
      <c r="F20" s="82"/>
      <c r="G20" s="30"/>
      <c r="H20" s="31"/>
      <c r="I20" s="409">
        <f t="shared" si="0"/>
        <v>0</v>
      </c>
    </row>
    <row r="21" spans="1:9" s="410" customFormat="1" ht="12.75" hidden="1">
      <c r="A21" s="79"/>
      <c r="B21" s="80"/>
      <c r="C21" s="80"/>
      <c r="D21" s="79"/>
      <c r="E21" s="81"/>
      <c r="F21" s="82"/>
      <c r="G21" s="30"/>
      <c r="H21" s="31"/>
      <c r="I21" s="409">
        <f t="shared" si="0"/>
        <v>0</v>
      </c>
    </row>
    <row r="22" spans="1:9" s="410" customFormat="1" ht="12.75" hidden="1">
      <c r="A22" s="79"/>
      <c r="B22" s="80"/>
      <c r="C22" s="80"/>
      <c r="D22" s="79"/>
      <c r="E22" s="81"/>
      <c r="F22" s="82"/>
      <c r="G22" s="30"/>
      <c r="H22" s="31"/>
      <c r="I22" s="409">
        <f t="shared" si="0"/>
        <v>0</v>
      </c>
    </row>
    <row r="23" spans="1:9" s="410" customFormat="1" ht="12.75" hidden="1">
      <c r="A23" s="79"/>
      <c r="B23" s="80"/>
      <c r="C23" s="80"/>
      <c r="D23" s="79"/>
      <c r="E23" s="81"/>
      <c r="F23" s="82"/>
      <c r="G23" s="30"/>
      <c r="H23" s="31"/>
      <c r="I23" s="409">
        <f t="shared" si="0"/>
        <v>0</v>
      </c>
    </row>
    <row r="24" spans="1:9" s="410" customFormat="1" ht="12.75" hidden="1">
      <c r="A24" s="79"/>
      <c r="B24" s="80"/>
      <c r="C24" s="80"/>
      <c r="D24" s="79"/>
      <c r="E24" s="81"/>
      <c r="F24" s="82"/>
      <c r="G24" s="30"/>
      <c r="H24" s="31"/>
      <c r="I24" s="409">
        <f t="shared" si="0"/>
        <v>0</v>
      </c>
    </row>
    <row r="25" spans="1:9" s="410" customFormat="1" ht="12.75" hidden="1">
      <c r="A25" s="79"/>
      <c r="B25" s="80"/>
      <c r="C25" s="80"/>
      <c r="D25" s="79"/>
      <c r="E25" s="81"/>
      <c r="F25" s="82"/>
      <c r="G25" s="30"/>
      <c r="H25" s="31"/>
      <c r="I25" s="409">
        <f t="shared" si="0"/>
        <v>0</v>
      </c>
    </row>
    <row r="26" spans="1:9" s="410" customFormat="1" ht="12.75" hidden="1">
      <c r="A26" s="79"/>
      <c r="B26" s="80"/>
      <c r="C26" s="80"/>
      <c r="D26" s="79"/>
      <c r="E26" s="81"/>
      <c r="F26" s="82"/>
      <c r="G26" s="30"/>
      <c r="H26" s="31"/>
      <c r="I26" s="409">
        <f t="shared" si="0"/>
        <v>0</v>
      </c>
    </row>
    <row r="27" spans="1:9" s="410" customFormat="1" ht="12.75" hidden="1">
      <c r="A27" s="79"/>
      <c r="B27" s="80"/>
      <c r="C27" s="80"/>
      <c r="D27" s="79"/>
      <c r="E27" s="81"/>
      <c r="F27" s="82"/>
      <c r="G27" s="30"/>
      <c r="H27" s="31"/>
      <c r="I27" s="409">
        <f t="shared" si="0"/>
        <v>0</v>
      </c>
    </row>
    <row r="28" spans="1:9" s="410" customFormat="1" ht="12.75" hidden="1">
      <c r="A28" s="79"/>
      <c r="B28" s="80"/>
      <c r="C28" s="80"/>
      <c r="D28" s="79"/>
      <c r="E28" s="81"/>
      <c r="F28" s="82"/>
      <c r="G28" s="30"/>
      <c r="H28" s="31"/>
      <c r="I28" s="409">
        <f t="shared" si="0"/>
        <v>0</v>
      </c>
    </row>
    <row r="29" spans="1:9" s="12" customFormat="1" ht="12.75" hidden="1">
      <c r="A29" s="26"/>
      <c r="B29" s="27"/>
      <c r="C29" s="27"/>
      <c r="D29" s="26"/>
      <c r="E29" s="28"/>
      <c r="F29" s="29"/>
      <c r="G29" s="30"/>
      <c r="H29" s="31"/>
      <c r="I29" s="32">
        <f t="shared" si="0"/>
        <v>0</v>
      </c>
    </row>
    <row r="30" spans="1:9" s="12" customFormat="1" ht="12.75" hidden="1">
      <c r="A30" s="26"/>
      <c r="B30" s="27"/>
      <c r="C30" s="27"/>
      <c r="D30" s="26"/>
      <c r="E30" s="28"/>
      <c r="F30" s="29"/>
      <c r="G30" s="30"/>
      <c r="H30" s="31"/>
      <c r="I30" s="32">
        <f t="shared" si="0"/>
        <v>0</v>
      </c>
    </row>
    <row r="31" spans="1:9" s="12" customFormat="1" ht="12.75" hidden="1">
      <c r="A31" s="26"/>
      <c r="B31" s="27"/>
      <c r="C31" s="27"/>
      <c r="D31" s="26"/>
      <c r="E31" s="28"/>
      <c r="F31" s="29"/>
      <c r="G31" s="30"/>
      <c r="H31" s="31"/>
      <c r="I31" s="32">
        <f t="shared" si="0"/>
        <v>0</v>
      </c>
    </row>
    <row r="32" spans="1:9" s="12" customFormat="1" ht="12.75" hidden="1">
      <c r="A32" s="26"/>
      <c r="B32" s="27"/>
      <c r="C32" s="27"/>
      <c r="D32" s="26"/>
      <c r="E32" s="28"/>
      <c r="F32" s="29"/>
      <c r="G32" s="30"/>
      <c r="H32" s="31"/>
      <c r="I32" s="32">
        <f t="shared" si="0"/>
        <v>0</v>
      </c>
    </row>
    <row r="33" spans="1:11" s="12" customFormat="1" ht="12.75" hidden="1">
      <c r="A33" s="26"/>
      <c r="B33" s="27"/>
      <c r="C33" s="27"/>
      <c r="D33" s="26"/>
      <c r="E33" s="28"/>
      <c r="F33" s="29"/>
      <c r="G33" s="30"/>
      <c r="H33" s="31"/>
      <c r="I33" s="32">
        <f t="shared" si="0"/>
        <v>0</v>
      </c>
    </row>
    <row r="34" spans="1:11" s="12" customFormat="1" ht="12.75">
      <c r="A34" s="33"/>
      <c r="B34" s="13"/>
      <c r="C34" s="13"/>
      <c r="D34" s="34"/>
      <c r="E34" s="35"/>
      <c r="F34" s="36"/>
      <c r="G34" s="37"/>
      <c r="H34" s="38"/>
      <c r="I34" s="38"/>
      <c r="J34" s="38"/>
      <c r="K34" s="38"/>
    </row>
    <row r="35" spans="1:11" s="12" customFormat="1" ht="12.75">
      <c r="A35" s="33"/>
      <c r="B35" s="13"/>
      <c r="C35" s="13"/>
      <c r="D35" s="34"/>
      <c r="E35" s="35"/>
      <c r="F35" s="36"/>
      <c r="G35" s="37"/>
      <c r="H35" s="38"/>
      <c r="I35" s="38"/>
      <c r="J35" s="38"/>
      <c r="K35" s="38"/>
    </row>
    <row r="36" spans="1:11" s="12" customFormat="1" ht="12.75" hidden="1">
      <c r="A36" s="33"/>
      <c r="B36" s="13"/>
      <c r="C36" s="13"/>
      <c r="D36" s="34"/>
      <c r="E36" s="35"/>
      <c r="F36" s="36"/>
      <c r="G36" s="37"/>
      <c r="H36" s="38"/>
      <c r="I36" s="39">
        <f t="shared" si="0"/>
        <v>0</v>
      </c>
    </row>
    <row r="37" spans="1:11" s="12" customFormat="1" ht="12.75" hidden="1">
      <c r="A37" s="33"/>
      <c r="B37" s="13"/>
      <c r="C37" s="13"/>
      <c r="D37" s="34"/>
      <c r="E37" s="35"/>
      <c r="F37" s="36"/>
      <c r="G37" s="37"/>
      <c r="H37" s="38"/>
      <c r="I37" s="39">
        <f t="shared" si="0"/>
        <v>0</v>
      </c>
    </row>
    <row r="38" spans="1:11" s="12" customFormat="1" ht="12.75" hidden="1">
      <c r="A38" s="33"/>
      <c r="B38" s="13"/>
      <c r="C38" s="13"/>
      <c r="D38" s="34"/>
      <c r="E38" s="35"/>
      <c r="F38" s="36"/>
      <c r="G38" s="37"/>
      <c r="H38" s="38"/>
      <c r="I38" s="39">
        <f t="shared" si="0"/>
        <v>0</v>
      </c>
    </row>
    <row r="39" spans="1:11" s="12" customFormat="1" ht="12.75" hidden="1">
      <c r="A39" s="33"/>
      <c r="B39" s="13"/>
      <c r="C39" s="13"/>
      <c r="D39" s="34"/>
      <c r="E39" s="35"/>
      <c r="F39" s="36"/>
      <c r="G39" s="37"/>
      <c r="H39" s="38"/>
      <c r="I39" s="39">
        <f t="shared" si="0"/>
        <v>0</v>
      </c>
    </row>
    <row r="40" spans="1:11" s="12" customFormat="1" ht="12.75" hidden="1">
      <c r="A40" s="33"/>
      <c r="B40" s="13"/>
      <c r="C40" s="13"/>
      <c r="D40" s="34"/>
      <c r="E40" s="35"/>
      <c r="F40" s="36"/>
      <c r="G40" s="37"/>
      <c r="H40" s="38"/>
      <c r="I40" s="39">
        <f t="shared" si="0"/>
        <v>0</v>
      </c>
    </row>
    <row r="41" spans="1:11" s="12" customFormat="1" ht="12.75" hidden="1">
      <c r="A41" s="33"/>
      <c r="B41" s="13"/>
      <c r="C41" s="13"/>
      <c r="D41" s="34"/>
      <c r="E41" s="35"/>
      <c r="F41" s="36"/>
      <c r="G41" s="37"/>
      <c r="H41" s="38"/>
      <c r="I41" s="39">
        <f t="shared" si="0"/>
        <v>0</v>
      </c>
    </row>
    <row r="42" spans="1:11" s="12" customFormat="1" ht="12.75" hidden="1">
      <c r="A42" s="33"/>
      <c r="B42" s="13"/>
      <c r="C42" s="13"/>
      <c r="D42" s="34"/>
      <c r="E42" s="35"/>
      <c r="F42" s="36"/>
      <c r="G42" s="37"/>
      <c r="H42" s="38"/>
      <c r="I42" s="39">
        <f t="shared" si="0"/>
        <v>0</v>
      </c>
    </row>
    <row r="43" spans="1:11" s="12" customFormat="1" ht="12.75" hidden="1">
      <c r="A43" s="33"/>
      <c r="B43" s="13"/>
      <c r="C43" s="13"/>
      <c r="D43" s="34"/>
      <c r="E43" s="35"/>
      <c r="F43" s="36"/>
      <c r="G43" s="37"/>
      <c r="H43" s="38"/>
      <c r="I43" s="39">
        <f t="shared" si="0"/>
        <v>0</v>
      </c>
    </row>
    <row r="44" spans="1:11" s="12" customFormat="1" ht="12.75" hidden="1">
      <c r="A44" s="33"/>
      <c r="B44" s="13"/>
      <c r="C44" s="13"/>
      <c r="D44" s="34"/>
      <c r="E44" s="35"/>
      <c r="F44" s="36"/>
      <c r="G44" s="37"/>
      <c r="H44" s="38"/>
      <c r="I44" s="39">
        <f t="shared" si="0"/>
        <v>0</v>
      </c>
    </row>
    <row r="45" spans="1:11" s="12" customFormat="1" ht="12.75" hidden="1">
      <c r="A45" s="33"/>
      <c r="B45" s="13"/>
      <c r="C45" s="13"/>
      <c r="D45" s="34"/>
      <c r="E45" s="35"/>
      <c r="F45" s="36"/>
      <c r="G45" s="37"/>
      <c r="H45" s="38"/>
      <c r="I45" s="39">
        <f t="shared" si="0"/>
        <v>0</v>
      </c>
    </row>
    <row r="46" spans="1:11" s="12" customFormat="1" ht="12.75" hidden="1">
      <c r="A46" s="33"/>
      <c r="B46" s="13"/>
      <c r="C46" s="13"/>
      <c r="D46" s="34"/>
      <c r="E46" s="35"/>
      <c r="F46" s="36"/>
      <c r="G46" s="37"/>
      <c r="H46" s="38"/>
      <c r="I46" s="39">
        <f t="shared" si="0"/>
        <v>0</v>
      </c>
    </row>
    <row r="47" spans="1:11" s="12" customFormat="1" ht="12.75" hidden="1">
      <c r="A47" s="33"/>
      <c r="B47" s="13"/>
      <c r="C47" s="13"/>
      <c r="D47" s="34"/>
      <c r="E47" s="35"/>
      <c r="F47" s="36"/>
      <c r="G47" s="37"/>
      <c r="H47" s="38"/>
      <c r="I47" s="39">
        <f t="shared" si="0"/>
        <v>0</v>
      </c>
    </row>
    <row r="48" spans="1:11" s="12" customFormat="1" ht="12.75" hidden="1">
      <c r="A48" s="33"/>
      <c r="B48" s="13"/>
      <c r="C48" s="13"/>
      <c r="D48" s="34"/>
      <c r="E48" s="35"/>
      <c r="F48" s="36"/>
      <c r="G48" s="37"/>
      <c r="H48" s="38"/>
      <c r="I48" s="39">
        <f t="shared" si="0"/>
        <v>0</v>
      </c>
    </row>
    <row r="49" spans="1:9" s="12" customFormat="1" ht="12.75" hidden="1">
      <c r="A49" s="33"/>
      <c r="B49" s="13"/>
      <c r="C49" s="13"/>
      <c r="D49" s="34"/>
      <c r="E49" s="35"/>
      <c r="F49" s="36"/>
      <c r="G49" s="37"/>
      <c r="H49" s="38"/>
      <c r="I49" s="39">
        <f t="shared" si="0"/>
        <v>0</v>
      </c>
    </row>
    <row r="50" spans="1:9" s="12" customFormat="1" ht="12.75" hidden="1">
      <c r="A50" s="33"/>
      <c r="B50" s="13"/>
      <c r="C50" s="13"/>
      <c r="D50" s="34"/>
      <c r="E50" s="35"/>
      <c r="F50" s="36"/>
      <c r="G50" s="37"/>
      <c r="H50" s="38"/>
      <c r="I50" s="39">
        <f t="shared" si="0"/>
        <v>0</v>
      </c>
    </row>
    <row r="51" spans="1:9" s="12" customFormat="1" ht="12.75" hidden="1">
      <c r="A51" s="33"/>
      <c r="B51" s="13"/>
      <c r="C51" s="13"/>
      <c r="D51" s="34"/>
      <c r="E51" s="35"/>
      <c r="F51" s="36"/>
      <c r="G51" s="37"/>
      <c r="H51" s="38"/>
      <c r="I51" s="39">
        <f t="shared" si="0"/>
        <v>0</v>
      </c>
    </row>
    <row r="52" spans="1:9" s="12" customFormat="1" ht="12.75" hidden="1">
      <c r="A52" s="33"/>
      <c r="B52" s="13"/>
      <c r="C52" s="13"/>
      <c r="D52" s="34"/>
      <c r="E52" s="35"/>
      <c r="F52" s="36"/>
      <c r="G52" s="37"/>
      <c r="H52" s="38"/>
      <c r="I52" s="39">
        <f t="shared" si="0"/>
        <v>0</v>
      </c>
    </row>
    <row r="53" spans="1:9" s="12" customFormat="1" ht="12.75" hidden="1">
      <c r="A53" s="33"/>
      <c r="B53" s="13"/>
      <c r="C53" s="13"/>
      <c r="D53" s="34"/>
      <c r="E53" s="35"/>
      <c r="F53" s="36"/>
      <c r="G53" s="37"/>
      <c r="H53" s="38"/>
      <c r="I53" s="39">
        <f t="shared" si="0"/>
        <v>0</v>
      </c>
    </row>
    <row r="54" spans="1:9" s="12" customFormat="1" ht="12.75" hidden="1">
      <c r="A54" s="33"/>
      <c r="B54" s="13"/>
      <c r="C54" s="13"/>
      <c r="D54" s="34"/>
      <c r="E54" s="35"/>
      <c r="F54" s="36"/>
      <c r="G54" s="37"/>
      <c r="H54" s="38"/>
      <c r="I54" s="39">
        <f t="shared" si="0"/>
        <v>0</v>
      </c>
    </row>
    <row r="55" spans="1:9" s="12" customFormat="1" ht="12.75" hidden="1">
      <c r="A55" s="33"/>
      <c r="B55" s="13"/>
      <c r="C55" s="13"/>
      <c r="D55" s="34"/>
      <c r="E55" s="35"/>
      <c r="F55" s="36"/>
      <c r="G55" s="37"/>
      <c r="H55" s="38"/>
      <c r="I55" s="39">
        <f t="shared" si="0"/>
        <v>0</v>
      </c>
    </row>
    <row r="56" spans="1:9" s="12" customFormat="1" ht="12.75" hidden="1">
      <c r="A56" s="33"/>
      <c r="B56" s="13"/>
      <c r="C56" s="13"/>
      <c r="D56" s="34"/>
      <c r="E56" s="35"/>
      <c r="F56" s="36"/>
      <c r="G56" s="37"/>
      <c r="H56" s="38"/>
      <c r="I56" s="39">
        <f t="shared" si="0"/>
        <v>0</v>
      </c>
    </row>
    <row r="57" spans="1:9" s="12" customFormat="1" ht="12.75" hidden="1">
      <c r="A57" s="33"/>
      <c r="B57" s="13"/>
      <c r="C57" s="13"/>
      <c r="D57" s="34"/>
      <c r="E57" s="35"/>
      <c r="F57" s="36"/>
      <c r="G57" s="37"/>
      <c r="H57" s="38"/>
      <c r="I57" s="39">
        <f t="shared" si="0"/>
        <v>0</v>
      </c>
    </row>
    <row r="58" spans="1:9" s="12" customFormat="1" ht="12.75" hidden="1">
      <c r="A58" s="33"/>
      <c r="B58" s="13"/>
      <c r="C58" s="13"/>
      <c r="D58" s="34"/>
      <c r="E58" s="35"/>
      <c r="F58" s="36"/>
      <c r="G58" s="37"/>
      <c r="H58" s="38"/>
      <c r="I58" s="39">
        <f t="shared" si="0"/>
        <v>0</v>
      </c>
    </row>
    <row r="59" spans="1:9" s="12" customFormat="1" ht="12.75" hidden="1">
      <c r="A59" s="33"/>
      <c r="B59" s="13"/>
      <c r="C59" s="13"/>
      <c r="D59" s="34"/>
      <c r="E59" s="35"/>
      <c r="F59" s="36"/>
      <c r="G59" s="37"/>
      <c r="H59" s="38"/>
      <c r="I59" s="39">
        <f t="shared" si="0"/>
        <v>0</v>
      </c>
    </row>
    <row r="60" spans="1:9" s="12" customFormat="1" ht="12.75" hidden="1">
      <c r="A60" s="33"/>
      <c r="B60" s="13"/>
      <c r="C60" s="13"/>
      <c r="D60" s="34"/>
      <c r="E60" s="35"/>
      <c r="F60" s="36"/>
      <c r="G60" s="37"/>
      <c r="H60" s="38"/>
      <c r="I60" s="39">
        <f t="shared" si="0"/>
        <v>0</v>
      </c>
    </row>
    <row r="61" spans="1:9" s="12" customFormat="1" ht="12.75" hidden="1">
      <c r="A61" s="33"/>
      <c r="B61" s="13"/>
      <c r="C61" s="13"/>
      <c r="D61" s="34"/>
      <c r="E61" s="35"/>
      <c r="F61" s="36"/>
      <c r="G61" s="37"/>
      <c r="H61" s="38"/>
      <c r="I61" s="39">
        <f t="shared" si="0"/>
        <v>0</v>
      </c>
    </row>
    <row r="62" spans="1:9" s="12" customFormat="1" ht="12.75" hidden="1">
      <c r="A62" s="33"/>
      <c r="B62" s="13"/>
      <c r="C62" s="13"/>
      <c r="D62" s="34"/>
      <c r="E62" s="35"/>
      <c r="F62" s="36"/>
      <c r="G62" s="37"/>
      <c r="H62" s="38"/>
      <c r="I62" s="39">
        <f t="shared" si="0"/>
        <v>0</v>
      </c>
    </row>
    <row r="63" spans="1:9" s="12" customFormat="1" ht="12.75" hidden="1">
      <c r="A63" s="33"/>
      <c r="B63" s="13"/>
      <c r="C63" s="13"/>
      <c r="D63" s="34"/>
      <c r="E63" s="35"/>
      <c r="F63" s="36"/>
      <c r="G63" s="37"/>
      <c r="H63" s="38"/>
      <c r="I63" s="39">
        <f t="shared" si="0"/>
        <v>0</v>
      </c>
    </row>
    <row r="64" spans="1:9" s="12" customFormat="1" ht="12.75" hidden="1">
      <c r="A64" s="33"/>
      <c r="B64" s="13"/>
      <c r="C64" s="13"/>
      <c r="D64" s="34"/>
      <c r="E64" s="35"/>
      <c r="F64" s="36"/>
      <c r="G64" s="37"/>
      <c r="H64" s="38"/>
      <c r="I64" s="39">
        <f t="shared" si="0"/>
        <v>0</v>
      </c>
    </row>
    <row r="65" spans="1:9" s="40" customFormat="1" ht="12.75" hidden="1">
      <c r="A65" s="33"/>
      <c r="B65" s="1"/>
      <c r="C65" s="1"/>
      <c r="D65" s="2"/>
      <c r="E65" s="14"/>
      <c r="F65" s="36"/>
      <c r="G65" s="37"/>
      <c r="H65" s="38"/>
      <c r="I65" s="39">
        <f t="shared" si="0"/>
        <v>0</v>
      </c>
    </row>
    <row r="66" spans="1:9" s="40" customFormat="1" ht="12.75" hidden="1">
      <c r="A66" s="33"/>
      <c r="B66" s="1"/>
      <c r="C66" s="1"/>
      <c r="D66" s="2"/>
      <c r="E66" s="14"/>
      <c r="F66" s="36"/>
      <c r="G66" s="37"/>
      <c r="H66" s="38"/>
      <c r="I66" s="39">
        <f t="shared" si="0"/>
        <v>0</v>
      </c>
    </row>
    <row r="67" spans="1:9" s="40" customFormat="1" ht="12.75" hidden="1">
      <c r="A67" s="33"/>
      <c r="B67" s="1"/>
      <c r="C67" s="1"/>
      <c r="D67" s="2"/>
      <c r="E67" s="14"/>
      <c r="F67" s="36"/>
      <c r="G67" s="37"/>
      <c r="H67" s="38"/>
      <c r="I67" s="39">
        <f t="shared" si="0"/>
        <v>0</v>
      </c>
    </row>
    <row r="68" spans="1:9" s="40" customFormat="1" ht="12.75" hidden="1">
      <c r="A68" s="33"/>
      <c r="B68" s="1"/>
      <c r="C68" s="1"/>
      <c r="D68" s="2"/>
      <c r="E68" s="14"/>
      <c r="F68" s="36"/>
      <c r="G68" s="37"/>
      <c r="H68" s="38"/>
      <c r="I68" s="39">
        <f t="shared" si="0"/>
        <v>0</v>
      </c>
    </row>
    <row r="69" spans="1:9" s="40" customFormat="1" ht="12.75" hidden="1">
      <c r="A69" s="33"/>
      <c r="B69" s="1"/>
      <c r="C69" s="1"/>
      <c r="D69" s="2"/>
      <c r="E69" s="14"/>
      <c r="F69" s="36"/>
      <c r="G69" s="37"/>
      <c r="H69" s="38"/>
      <c r="I69" s="39">
        <f t="shared" si="0"/>
        <v>0</v>
      </c>
    </row>
    <row r="70" spans="1:9" s="40" customFormat="1" ht="12.75" hidden="1">
      <c r="A70" s="33"/>
      <c r="B70" s="1"/>
      <c r="C70" s="1"/>
      <c r="D70" s="2"/>
      <c r="E70" s="14"/>
      <c r="F70" s="36"/>
      <c r="G70" s="37"/>
      <c r="H70" s="38"/>
      <c r="I70" s="39">
        <f t="shared" si="0"/>
        <v>0</v>
      </c>
    </row>
    <row r="71" spans="1:9" s="40" customFormat="1" ht="12.75" hidden="1">
      <c r="A71" s="33"/>
      <c r="B71" s="1"/>
      <c r="C71" s="1"/>
      <c r="D71" s="2"/>
      <c r="E71" s="14"/>
      <c r="F71" s="36"/>
      <c r="G71" s="37"/>
      <c r="H71" s="38"/>
      <c r="I71" s="39">
        <f t="shared" si="0"/>
        <v>0</v>
      </c>
    </row>
    <row r="72" spans="1:9" s="40" customFormat="1" ht="12.75" hidden="1">
      <c r="A72" s="33"/>
      <c r="B72" s="1"/>
      <c r="C72" s="1"/>
      <c r="D72" s="2"/>
      <c r="E72" s="14"/>
      <c r="F72" s="36"/>
      <c r="G72" s="37"/>
      <c r="H72" s="38"/>
      <c r="I72" s="39">
        <f t="shared" si="0"/>
        <v>0</v>
      </c>
    </row>
    <row r="73" spans="1:9" s="40" customFormat="1" ht="12.75" hidden="1">
      <c r="A73" s="33"/>
      <c r="B73" s="1"/>
      <c r="C73" s="1"/>
      <c r="D73" s="2"/>
      <c r="E73" s="14"/>
      <c r="F73" s="36"/>
      <c r="G73" s="37"/>
      <c r="H73" s="38"/>
      <c r="I73" s="39">
        <f t="shared" si="0"/>
        <v>0</v>
      </c>
    </row>
    <row r="74" spans="1:9" s="40" customFormat="1" ht="12.75" hidden="1">
      <c r="A74" s="33"/>
      <c r="B74" s="1"/>
      <c r="C74" s="1"/>
      <c r="D74" s="2"/>
      <c r="E74" s="14"/>
      <c r="F74" s="36"/>
      <c r="G74" s="37"/>
      <c r="H74" s="38"/>
      <c r="I74" s="39">
        <f t="shared" si="0"/>
        <v>0</v>
      </c>
    </row>
    <row r="75" spans="1:9" s="40" customFormat="1" ht="12.75" hidden="1">
      <c r="A75" s="33"/>
      <c r="B75" s="1"/>
      <c r="C75" s="1"/>
      <c r="D75" s="2"/>
      <c r="E75" s="14"/>
      <c r="F75" s="36"/>
      <c r="G75" s="37"/>
      <c r="H75" s="38"/>
      <c r="I75" s="39">
        <f t="shared" si="0"/>
        <v>0</v>
      </c>
    </row>
    <row r="76" spans="1:9" s="40" customFormat="1" ht="12.75" hidden="1">
      <c r="A76" s="33"/>
      <c r="B76" s="1"/>
      <c r="C76" s="1"/>
      <c r="D76" s="2"/>
      <c r="E76" s="14"/>
      <c r="F76" s="36"/>
      <c r="G76" s="37"/>
      <c r="H76" s="38"/>
      <c r="I76" s="39">
        <f t="shared" si="0"/>
        <v>0</v>
      </c>
    </row>
    <row r="77" spans="1:9" s="40" customFormat="1" ht="12.75" hidden="1">
      <c r="A77" s="33"/>
      <c r="B77" s="1"/>
      <c r="C77" s="1"/>
      <c r="D77" s="2"/>
      <c r="E77" s="14"/>
      <c r="F77" s="36"/>
      <c r="G77" s="37"/>
      <c r="H77" s="38"/>
      <c r="I77" s="39">
        <f t="shared" si="0"/>
        <v>0</v>
      </c>
    </row>
    <row r="78" spans="1:9" s="40" customFormat="1" ht="12.75" hidden="1">
      <c r="A78" s="33"/>
      <c r="B78" s="1"/>
      <c r="C78" s="1"/>
      <c r="D78" s="2"/>
      <c r="E78" s="14"/>
      <c r="F78" s="36"/>
      <c r="G78" s="37"/>
      <c r="H78" s="38"/>
      <c r="I78" s="39">
        <f t="shared" si="0"/>
        <v>0</v>
      </c>
    </row>
    <row r="79" spans="1:9" s="40" customFormat="1" ht="12.75" hidden="1">
      <c r="A79" s="33"/>
      <c r="B79" s="1"/>
      <c r="C79" s="1"/>
      <c r="D79" s="2"/>
      <c r="E79" s="14"/>
      <c r="F79" s="36"/>
      <c r="G79" s="37"/>
      <c r="H79" s="38"/>
      <c r="I79" s="39">
        <f t="shared" si="0"/>
        <v>0</v>
      </c>
    </row>
    <row r="80" spans="1:9" s="40" customFormat="1" ht="12.75" hidden="1">
      <c r="A80" s="33"/>
      <c r="B80" s="1"/>
      <c r="C80" s="1"/>
      <c r="D80" s="2"/>
      <c r="E80" s="14"/>
      <c r="F80" s="36"/>
      <c r="G80" s="37"/>
      <c r="H80" s="38"/>
      <c r="I80" s="39">
        <f t="shared" si="0"/>
        <v>0</v>
      </c>
    </row>
    <row r="81" spans="1:9" s="40" customFormat="1" ht="12.75" hidden="1">
      <c r="A81" s="33"/>
      <c r="B81" s="1"/>
      <c r="C81" s="1"/>
      <c r="D81" s="2"/>
      <c r="E81" s="14"/>
      <c r="F81" s="36"/>
      <c r="G81" s="37"/>
      <c r="H81" s="38"/>
      <c r="I81" s="39">
        <f t="shared" si="0"/>
        <v>0</v>
      </c>
    </row>
    <row r="82" spans="1:9" s="40" customFormat="1" ht="12.75" hidden="1">
      <c r="A82" s="33"/>
      <c r="B82" s="1"/>
      <c r="C82" s="1"/>
      <c r="D82" s="2"/>
      <c r="E82" s="14"/>
      <c r="F82" s="36"/>
      <c r="G82" s="37"/>
      <c r="H82" s="38"/>
      <c r="I82" s="39">
        <f t="shared" ref="I82:I100" si="1">H82*E82*(1-G82)</f>
        <v>0</v>
      </c>
    </row>
    <row r="83" spans="1:9" s="40" customFormat="1" ht="12.75" hidden="1">
      <c r="A83" s="33"/>
      <c r="B83" s="1"/>
      <c r="C83" s="1"/>
      <c r="D83" s="2"/>
      <c r="E83" s="14"/>
      <c r="F83" s="36"/>
      <c r="G83" s="37"/>
      <c r="H83" s="38"/>
      <c r="I83" s="39">
        <f t="shared" si="1"/>
        <v>0</v>
      </c>
    </row>
    <row r="84" spans="1:9" s="40" customFormat="1" ht="12.75" hidden="1">
      <c r="A84" s="33"/>
      <c r="B84" s="1"/>
      <c r="C84" s="1"/>
      <c r="D84" s="2"/>
      <c r="E84" s="14"/>
      <c r="F84" s="36"/>
      <c r="G84" s="37"/>
      <c r="H84" s="38"/>
      <c r="I84" s="39">
        <f t="shared" si="1"/>
        <v>0</v>
      </c>
    </row>
    <row r="85" spans="1:9" s="40" customFormat="1" ht="12.75" hidden="1">
      <c r="A85" s="33"/>
      <c r="B85" s="1"/>
      <c r="C85" s="1"/>
      <c r="D85" s="2"/>
      <c r="E85" s="14"/>
      <c r="F85" s="36"/>
      <c r="G85" s="37"/>
      <c r="H85" s="38"/>
      <c r="I85" s="39">
        <f t="shared" si="1"/>
        <v>0</v>
      </c>
    </row>
    <row r="86" spans="1:9" s="40" customFormat="1" ht="12.75" hidden="1">
      <c r="A86" s="33"/>
      <c r="B86" s="1"/>
      <c r="C86" s="1"/>
      <c r="D86" s="2"/>
      <c r="E86" s="14"/>
      <c r="F86" s="36"/>
      <c r="G86" s="37"/>
      <c r="H86" s="38"/>
      <c r="I86" s="39">
        <f t="shared" si="1"/>
        <v>0</v>
      </c>
    </row>
    <row r="87" spans="1:9" s="40" customFormat="1" ht="12.75" hidden="1">
      <c r="A87" s="33"/>
      <c r="B87" s="1"/>
      <c r="C87" s="1"/>
      <c r="D87" s="2"/>
      <c r="E87" s="14"/>
      <c r="F87" s="36"/>
      <c r="G87" s="37"/>
      <c r="H87" s="38"/>
      <c r="I87" s="39">
        <f t="shared" si="1"/>
        <v>0</v>
      </c>
    </row>
    <row r="88" spans="1:9" hidden="1">
      <c r="A88" s="33"/>
      <c r="F88" s="36"/>
      <c r="G88" s="37"/>
      <c r="H88" s="38"/>
      <c r="I88" s="39">
        <f t="shared" si="1"/>
        <v>0</v>
      </c>
    </row>
    <row r="89" spans="1:9" hidden="1">
      <c r="A89" s="33"/>
      <c r="F89" s="36"/>
      <c r="G89" s="37"/>
      <c r="H89" s="38"/>
      <c r="I89" s="39">
        <f t="shared" si="1"/>
        <v>0</v>
      </c>
    </row>
    <row r="90" spans="1:9" hidden="1">
      <c r="A90" s="33"/>
      <c r="F90" s="36"/>
      <c r="G90" s="37"/>
      <c r="H90" s="38"/>
      <c r="I90" s="39">
        <f t="shared" si="1"/>
        <v>0</v>
      </c>
    </row>
    <row r="91" spans="1:9" hidden="1">
      <c r="A91" s="33"/>
      <c r="F91" s="36"/>
      <c r="G91" s="37"/>
      <c r="H91" s="38"/>
      <c r="I91" s="39">
        <f t="shared" si="1"/>
        <v>0</v>
      </c>
    </row>
    <row r="92" spans="1:9" hidden="1">
      <c r="A92" s="33"/>
      <c r="F92" s="36"/>
      <c r="G92" s="37"/>
      <c r="H92" s="38"/>
      <c r="I92" s="39">
        <f t="shared" si="1"/>
        <v>0</v>
      </c>
    </row>
    <row r="93" spans="1:9" hidden="1">
      <c r="A93" s="33"/>
      <c r="F93" s="36"/>
      <c r="G93" s="37"/>
      <c r="H93" s="38"/>
      <c r="I93" s="39">
        <f t="shared" si="1"/>
        <v>0</v>
      </c>
    </row>
    <row r="94" spans="1:9" hidden="1">
      <c r="A94" s="33"/>
      <c r="F94" s="36"/>
      <c r="G94" s="37"/>
      <c r="H94" s="38"/>
      <c r="I94" s="39">
        <f t="shared" si="1"/>
        <v>0</v>
      </c>
    </row>
    <row r="95" spans="1:9" hidden="1">
      <c r="A95" s="33"/>
      <c r="F95" s="36"/>
      <c r="G95" s="37"/>
      <c r="H95" s="38"/>
      <c r="I95" s="39">
        <f t="shared" si="1"/>
        <v>0</v>
      </c>
    </row>
    <row r="96" spans="1:9" hidden="1">
      <c r="A96" s="33"/>
      <c r="F96" s="36"/>
      <c r="G96" s="37"/>
      <c r="H96" s="38"/>
      <c r="I96" s="39">
        <f t="shared" si="1"/>
        <v>0</v>
      </c>
    </row>
    <row r="97" spans="1:9" hidden="1">
      <c r="A97" s="33"/>
      <c r="F97" s="36"/>
      <c r="G97" s="37"/>
      <c r="H97" s="38"/>
      <c r="I97" s="39">
        <f t="shared" si="1"/>
        <v>0</v>
      </c>
    </row>
    <row r="98" spans="1:9" hidden="1">
      <c r="A98" s="33"/>
      <c r="F98" s="36"/>
      <c r="G98" s="37"/>
      <c r="H98" s="38"/>
      <c r="I98" s="39">
        <f t="shared" si="1"/>
        <v>0</v>
      </c>
    </row>
    <row r="99" spans="1:9" hidden="1">
      <c r="A99" s="33"/>
      <c r="F99" s="36"/>
      <c r="G99" s="37"/>
      <c r="H99" s="38"/>
      <c r="I99" s="39">
        <f t="shared" si="1"/>
        <v>0</v>
      </c>
    </row>
    <row r="100" spans="1:9" hidden="1">
      <c r="A100" s="33"/>
      <c r="F100" s="36"/>
      <c r="G100" s="37"/>
      <c r="H100" s="38"/>
      <c r="I100" s="39">
        <f t="shared" si="1"/>
        <v>0</v>
      </c>
    </row>
    <row r="101" spans="1:9" hidden="1">
      <c r="A101" s="90" t="s">
        <v>84</v>
      </c>
    </row>
  </sheetData>
  <sheetProtection formatCells="0" formatRows="0" insertRows="0" deleteRows="0"/>
  <mergeCells count="9">
    <mergeCell ref="B13:C13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">
    <cfRule type="notContainsBlanks" dxfId="138" priority="3">
      <formula>LEN(TRIM(A17))&gt;0</formula>
    </cfRule>
  </conditionalFormatting>
  <conditionalFormatting sqref="A17:A1048576">
    <cfRule type="duplicateValues" dxfId="137" priority="2"/>
  </conditionalFormatting>
  <conditionalFormatting sqref="A1:A9 A16:A1048576">
    <cfRule type="duplicateValues" dxfId="136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54</vt:i4>
      </vt:variant>
    </vt:vector>
  </HeadingPairs>
  <TitlesOfParts>
    <vt:vector size="82" baseType="lpstr">
      <vt:lpstr>Important Information</vt:lpstr>
      <vt:lpstr>AMG</vt:lpstr>
      <vt:lpstr>B&amp;H</vt:lpstr>
      <vt:lpstr>Baker</vt:lpstr>
      <vt:lpstr>Barbour</vt:lpstr>
      <vt:lpstr>Capitol</vt:lpstr>
      <vt:lpstr>Charisma Media</vt:lpstr>
      <vt:lpstr>David C Cook</vt:lpstr>
      <vt:lpstr>Destiny Image</vt:lpstr>
      <vt:lpstr>Dexterity</vt:lpstr>
      <vt:lpstr>Faithwords</vt:lpstr>
      <vt:lpstr>HarperCollins</vt:lpstr>
      <vt:lpstr>Harvest House</vt:lpstr>
      <vt:lpstr>IVP</vt:lpstr>
      <vt:lpstr>Moody</vt:lpstr>
      <vt:lpstr>Our Daily Bread</vt:lpstr>
      <vt:lpstr>Redemption Press</vt:lpstr>
      <vt:lpstr>The Good Book Co.</vt:lpstr>
      <vt:lpstr>Tyndale</vt:lpstr>
      <vt:lpstr>Abbey +CA Gifts</vt:lpstr>
      <vt:lpstr>Burton &amp; Burton</vt:lpstr>
      <vt:lpstr>Carson</vt:lpstr>
      <vt:lpstr>Christian Art Gifts</vt:lpstr>
      <vt:lpstr>Creative Brands</vt:lpstr>
      <vt:lpstr>GT Luscombe</vt:lpstr>
      <vt:lpstr>Kerusso</vt:lpstr>
      <vt:lpstr>P Graham Dunn</vt:lpstr>
      <vt:lpstr>Tabbies</vt:lpstr>
      <vt:lpstr>'Abbey +CA Gifts'!Print_Area</vt:lpstr>
      <vt:lpstr>AMG!Print_Area</vt:lpstr>
      <vt:lpstr>'B&amp;H'!Print_Area</vt:lpstr>
      <vt:lpstr>Baker!Print_Area</vt:lpstr>
      <vt:lpstr>Barbour!Print_Area</vt:lpstr>
      <vt:lpstr>'Burton &amp; Burton'!Print_Area</vt:lpstr>
      <vt:lpstr>Capitol!Print_Area</vt:lpstr>
      <vt:lpstr>Carson!Print_Area</vt:lpstr>
      <vt:lpstr>'Charisma Media'!Print_Area</vt:lpstr>
      <vt:lpstr>'Christian Art Gifts'!Print_Area</vt:lpstr>
      <vt:lpstr>'Creative Brands'!Print_Area</vt:lpstr>
      <vt:lpstr>'David C Cook'!Print_Area</vt:lpstr>
      <vt:lpstr>'Destiny Image'!Print_Area</vt:lpstr>
      <vt:lpstr>Dexterity!Print_Area</vt:lpstr>
      <vt:lpstr>Faithwords!Print_Area</vt:lpstr>
      <vt:lpstr>'GT Luscombe'!Print_Area</vt:lpstr>
      <vt:lpstr>HarperCollins!Print_Area</vt:lpstr>
      <vt:lpstr>'Harvest House'!Print_Area</vt:lpstr>
      <vt:lpstr>'Important Information'!Print_Area</vt:lpstr>
      <vt:lpstr>IVP!Print_Area</vt:lpstr>
      <vt:lpstr>Kerusso!Print_Area</vt:lpstr>
      <vt:lpstr>Moody!Print_Area</vt:lpstr>
      <vt:lpstr>'Our Daily Bread'!Print_Area</vt:lpstr>
      <vt:lpstr>'P Graham Dunn'!Print_Area</vt:lpstr>
      <vt:lpstr>'Redemption Press'!Print_Area</vt:lpstr>
      <vt:lpstr>Tabbies!Print_Area</vt:lpstr>
      <vt:lpstr>'The Good Book Co.'!Print_Area</vt:lpstr>
      <vt:lpstr>Tyndale!Print_Area</vt:lpstr>
      <vt:lpstr>'Abbey +CA Gifts'!Print_Titles</vt:lpstr>
      <vt:lpstr>AMG!Print_Titles</vt:lpstr>
      <vt:lpstr>'B&amp;H'!Print_Titles</vt:lpstr>
      <vt:lpstr>Baker!Print_Titles</vt:lpstr>
      <vt:lpstr>Barbour!Print_Titles</vt:lpstr>
      <vt:lpstr>'Burton &amp; Burton'!Print_Titles</vt:lpstr>
      <vt:lpstr>Capitol!Print_Titles</vt:lpstr>
      <vt:lpstr>Carson!Print_Titles</vt:lpstr>
      <vt:lpstr>'Charisma Media'!Print_Titles</vt:lpstr>
      <vt:lpstr>'Christian Art Gifts'!Print_Titles</vt:lpstr>
      <vt:lpstr>'Creative Brands'!Print_Titles</vt:lpstr>
      <vt:lpstr>'David C Cook'!Print_Titles</vt:lpstr>
      <vt:lpstr>'Destiny Image'!Print_Titles</vt:lpstr>
      <vt:lpstr>Dexterity!Print_Titles</vt:lpstr>
      <vt:lpstr>Faithwords!Print_Titles</vt:lpstr>
      <vt:lpstr>HarperCollins!Print_Titles</vt:lpstr>
      <vt:lpstr>'Harvest House'!Print_Titles</vt:lpstr>
      <vt:lpstr>IVP!Print_Titles</vt:lpstr>
      <vt:lpstr>Kerusso!Print_Titles</vt:lpstr>
      <vt:lpstr>Moody!Print_Titles</vt:lpstr>
      <vt:lpstr>'Our Daily Bread'!Print_Titles</vt:lpstr>
      <vt:lpstr>'P Graham Dunn'!Print_Titles</vt:lpstr>
      <vt:lpstr>'Redemption Press'!Print_Titles</vt:lpstr>
      <vt:lpstr>Tabbies!Print_Titles</vt:lpstr>
      <vt:lpstr>'The Good Book Co.'!Print_Titles</vt:lpstr>
      <vt:lpstr>Tyndale!Print_Titles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Clark</dc:creator>
  <cp:lastModifiedBy>Jim Clark</cp:lastModifiedBy>
  <cp:lastPrinted>2023-03-08T17:49:53Z</cp:lastPrinted>
  <dcterms:created xsi:type="dcterms:W3CDTF">2022-05-04T18:42:41Z</dcterms:created>
  <dcterms:modified xsi:type="dcterms:W3CDTF">2023-03-08T17:50:59Z</dcterms:modified>
</cp:coreProperties>
</file>