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66925"/>
  <mc:AlternateContent xmlns:mc="http://schemas.openxmlformats.org/markup-compatibility/2006">
    <mc:Choice Requires="x15">
      <x15ac:absPath xmlns:x15ac="http://schemas.microsoft.com/office/spreadsheetml/2010/11/ac" url="P:\01 SALES FOLDER\3CATALOG DETAILS\2022\11 12 Day Sale Flyer\PO's\"/>
    </mc:Choice>
  </mc:AlternateContent>
  <xr:revisionPtr revIDLastSave="0" documentId="13_ncr:1_{458F294F-FD8C-4526-9E79-4A6C0DD1A5E1}" xr6:coauthVersionLast="47" xr6:coauthVersionMax="47" xr10:uidLastSave="{00000000-0000-0000-0000-000000000000}"/>
  <bookViews>
    <workbookView xWindow="-108" yWindow="-108" windowWidth="23256" windowHeight="12576" tabRatio="803" firstSheet="4" activeTab="11" xr2:uid="{6E613A5E-DC92-4CAE-92C6-7E8ED8B4CC52}"/>
  </bookViews>
  <sheets>
    <sheet name="Important Information" sheetId="92" r:id="rId1"/>
    <sheet name="B&amp;H" sheetId="72" r:id="rId2"/>
    <sheet name="B&amp;H POS" sheetId="114" r:id="rId3"/>
    <sheet name="Baker" sheetId="73" r:id="rId4"/>
    <sheet name="UPDATED Baker POS" sheetId="118" r:id="rId5"/>
    <sheet name="Barbour" sheetId="74" r:id="rId6"/>
    <sheet name="David C Cook" sheetId="81" r:id="rId7"/>
    <sheet name="David C Cook POS" sheetId="115" r:id="rId8"/>
    <sheet name="UPDATED HCCP" sheetId="116" r:id="rId9"/>
    <sheet name="UPDATED HCCP POS" sheetId="117" r:id="rId10"/>
    <sheet name="UPDATED Tyndale" sheetId="120" r:id="rId11"/>
    <sheet name="Tyndale POS" sheetId="121" r:id="rId12"/>
  </sheets>
  <externalReferences>
    <externalReference r:id="rId13"/>
    <externalReference r:id="rId14"/>
    <externalReference r:id="rId15"/>
    <externalReference r:id="rId16"/>
    <externalReference r:id="rId17"/>
  </externalReferences>
  <definedNames>
    <definedName name="__________________________________key2" localSheetId="2" hidden="1">#REF!</definedName>
    <definedName name="__________________________________key2" localSheetId="7" hidden="1">#REF!</definedName>
    <definedName name="__________________________________key2" hidden="1">#REF!</definedName>
    <definedName name="_________________________________key2" localSheetId="2" hidden="1">#REF!</definedName>
    <definedName name="_________________________________key2" localSheetId="7" hidden="1">#REF!</definedName>
    <definedName name="_________________________________key2" hidden="1">#REF!</definedName>
    <definedName name="_________________________________key3" localSheetId="2" hidden="1">#REF!</definedName>
    <definedName name="_________________________________key3" localSheetId="7"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Key1" localSheetId="2" hidden="1">#REF!</definedName>
    <definedName name="_Key1" localSheetId="7" hidden="1">#REF!</definedName>
    <definedName name="_Key1" hidden="1">#REF!</definedName>
    <definedName name="_Key2" localSheetId="2" hidden="1">#REF!</definedName>
    <definedName name="_Key2" localSheetId="7" hidden="1">#REF!</definedName>
    <definedName name="_Key2" hidden="1">#REF!</definedName>
    <definedName name="_key3" localSheetId="2" hidden="1">#REF!</definedName>
    <definedName name="_key3" localSheetId="7" hidden="1">#REF!</definedName>
    <definedName name="_key3" hidden="1">#REF!</definedName>
    <definedName name="_nyp2" hidden="1">#REF!</definedName>
    <definedName name="_oh1" localSheetId="7">#REF!</definedName>
    <definedName name="_oh1">#REF!</definedName>
    <definedName name="_Order1" hidden="1">255</definedName>
    <definedName name="_Order2" hidden="1">255</definedName>
    <definedName name="_Sort" hidden="1">#REF!</definedName>
    <definedName name="advent">#REF!</definedName>
    <definedName name="all" localSheetId="7">#REF!</definedName>
    <definedName name="all">#REF!</definedName>
    <definedName name="ans" localSheetId="7">#REF!</definedName>
    <definedName name="ans">#REF!</definedName>
    <definedName name="BI" localSheetId="7">#REF!</definedName>
    <definedName name="BI">#REF!</definedName>
    <definedName name="BIB" localSheetId="7">#REF!</definedName>
    <definedName name="BIB">#REF!</definedName>
    <definedName name="BIBLE" localSheetId="7">#REF!</definedName>
    <definedName name="BIBLE">#REF!</definedName>
    <definedName name="BOOK" localSheetId="7">#REF!</definedName>
    <definedName name="BOOK">#REF!</definedName>
    <definedName name="books" localSheetId="7">#REF!</definedName>
    <definedName name="books">#REF!</definedName>
    <definedName name="CARTON" localSheetId="7">#REF!</definedName>
    <definedName name="CARTON">#REF!</definedName>
    <definedName name="CARTONSS" localSheetId="7">#REF!</definedName>
    <definedName name="CARTONSS">#REF!</definedName>
    <definedName name="cba" localSheetId="7">#REF!</definedName>
    <definedName name="cba">#REF!</definedName>
    <definedName name="cntqty" localSheetId="7">#REF!</definedName>
    <definedName name="cntqty">#REF!</definedName>
    <definedName name="code" localSheetId="7">#REF!</definedName>
    <definedName name="code">#REF!</definedName>
    <definedName name="CORE" localSheetId="7">#REF!</definedName>
    <definedName name="CORE">#REF!</definedName>
    <definedName name="cov" localSheetId="7">#REF!</definedName>
    <definedName name="cov">#REF!</definedName>
    <definedName name="dat" localSheetId="7">#REF!</definedName>
    <definedName name="dat">#REF!</definedName>
    <definedName name="data" localSheetId="7">#REF!</definedName>
    <definedName name="data">#REF!</definedName>
    <definedName name="data1" localSheetId="7">#REF!</definedName>
    <definedName name="data1">#REF!</definedName>
    <definedName name="data2" localSheetId="7">#REF!</definedName>
    <definedName name="data2">#REF!</definedName>
    <definedName name="data3" localSheetId="7">#REF!</definedName>
    <definedName name="data3">#REF!</definedName>
    <definedName name="data4" localSheetId="7">#REF!</definedName>
    <definedName name="data4">#REF!</definedName>
    <definedName name="dataa" localSheetId="7">#REF!</definedName>
    <definedName name="dataa">#REF!</definedName>
    <definedName name="ean" localSheetId="7">#REF!</definedName>
    <definedName name="ean">#REF!</definedName>
    <definedName name="fff" localSheetId="2">#REF!</definedName>
    <definedName name="fff" localSheetId="7">#REF!</definedName>
    <definedName name="fff">#REF!</definedName>
    <definedName name="GIFT" localSheetId="7">#REF!</definedName>
    <definedName name="GIFT">#REF!</definedName>
    <definedName name="inventory">#REF!</definedName>
    <definedName name="isbn" localSheetId="7">#REF!</definedName>
    <definedName name="isbn">#REF!</definedName>
    <definedName name="isbn13">[1]update!$Q$2:$S$10998</definedName>
    <definedName name="janines" localSheetId="2">#REF!</definedName>
    <definedName name="janines" localSheetId="7">#REF!</definedName>
    <definedName name="janines">#REF!</definedName>
    <definedName name="keysub" localSheetId="2" hidden="1">#REF!</definedName>
    <definedName name="keysub" localSheetId="7" hidden="1">#REF!</definedName>
    <definedName name="keysub" hidden="1">#REF!</definedName>
    <definedName name="keysub2" localSheetId="2" hidden="1">#REF!</definedName>
    <definedName name="keysub2" localSheetId="7" hidden="1">#REF!</definedName>
    <definedName name="keysub2" hidden="1">#REF!</definedName>
    <definedName name="KI" localSheetId="7">#REF!</definedName>
    <definedName name="KI">#REF!</definedName>
    <definedName name="KID" localSheetId="7">#REF!</definedName>
    <definedName name="KID">#REF!</definedName>
    <definedName name="laterna" localSheetId="7">#REF!</definedName>
    <definedName name="laterna">#REF!</definedName>
    <definedName name="lead" localSheetId="7">#REF!</definedName>
    <definedName name="lead">#REF!</definedName>
    <definedName name="list" localSheetId="7">#REF!</definedName>
    <definedName name="list">#REF!</definedName>
    <definedName name="MARCHLIST" localSheetId="7">#REF!</definedName>
    <definedName name="MARCHLIST">#REF!</definedName>
    <definedName name="MERCH" localSheetId="7">#REF!</definedName>
    <definedName name="MERCH">#REF!</definedName>
    <definedName name="mkt">'[2]DELETE DO NOT PRINT all promos'!$A$4:$J$257</definedName>
    <definedName name="MU" localSheetId="7">#REF!</definedName>
    <definedName name="MU">#REF!</definedName>
    <definedName name="mun" localSheetId="7">#REF!</definedName>
    <definedName name="mun">#REF!</definedName>
    <definedName name="music" localSheetId="7">#REF!</definedName>
    <definedName name="music">#REF!</definedName>
    <definedName name="NEW" localSheetId="7">#REF!</definedName>
    <definedName name="NEW">#REF!</definedName>
    <definedName name="oh" localSheetId="7">#REF!</definedName>
    <definedName name="oh">#REF!</definedName>
    <definedName name="par" localSheetId="7">#REF!</definedName>
    <definedName name="par">#REF!</definedName>
    <definedName name="PE" localSheetId="7">#REF!</definedName>
    <definedName name="PE">#REF!</definedName>
    <definedName name="peniel" localSheetId="7">#REF!</definedName>
    <definedName name="peniel">#REF!</definedName>
    <definedName name="planner">#REF!</definedName>
    <definedName name="PO" localSheetId="7">#REF!</definedName>
    <definedName name="PO">#REF!</definedName>
    <definedName name="POP" localSheetId="7">#REF!</definedName>
    <definedName name="POP">#REF!</definedName>
    <definedName name="price" localSheetId="7">#REF!</definedName>
    <definedName name="price">#REF!</definedName>
    <definedName name="_xlnm.Print_Area" localSheetId="1">'B&amp;H'!$A$1:$I$17</definedName>
    <definedName name="_xlnm.Print_Area" localSheetId="2">'B&amp;H POS'!$A$1:$J$19</definedName>
    <definedName name="_xlnm.Print_Area" localSheetId="3">Baker!$A$1:$I$17</definedName>
    <definedName name="_xlnm.Print_Area" localSheetId="5">Barbour!$A$1:$I$18</definedName>
    <definedName name="_xlnm.Print_Area" localSheetId="6">'David C Cook'!$A$1:$I$17</definedName>
    <definedName name="_xlnm.Print_Area" localSheetId="7">'David C Cook POS'!$A$1:$J$20</definedName>
    <definedName name="_xlnm.Print_Area" localSheetId="0">'Important Information'!$A$1:$G$21</definedName>
    <definedName name="_xlnm.Print_Titles" localSheetId="1">'B&amp;H'!$16:$16</definedName>
    <definedName name="_xlnm.Print_Titles" localSheetId="3">Baker!$16:$16</definedName>
    <definedName name="_xlnm.Print_Titles" localSheetId="5">Barbour!$16:$16</definedName>
    <definedName name="_xlnm.Print_Titles" localSheetId="6">'David C Cook'!$16:$16</definedName>
    <definedName name="query" localSheetId="2">#REF!</definedName>
    <definedName name="query" localSheetId="7">#REF!</definedName>
    <definedName name="query">#REF!</definedName>
    <definedName name="Query_from_ZTI" localSheetId="7">#REF!</definedName>
    <definedName name="Query_from_ZTI">#REF!</definedName>
    <definedName name="rank" localSheetId="7">#REF!</definedName>
    <definedName name="rank">#REF!</definedName>
    <definedName name="REFRESH">[3]REFRESH!$A$1:$F$65536</definedName>
    <definedName name="retail" localSheetId="7">#REF!</definedName>
    <definedName name="retail">#REF!</definedName>
    <definedName name="s" localSheetId="7" hidden="1">#REF!</definedName>
    <definedName name="s" hidden="1">#REF!</definedName>
    <definedName name="sales" localSheetId="2">#REF!</definedName>
    <definedName name="sales" localSheetId="7">#REF!</definedName>
    <definedName name="sales">#REF!</definedName>
    <definedName name="series" localSheetId="2">#REF!</definedName>
    <definedName name="series" localSheetId="7">#REF!</definedName>
    <definedName name="series">#REF!</definedName>
    <definedName name="Sheet2" localSheetId="7">#REF!</definedName>
    <definedName name="Sheet2">#REF!</definedName>
    <definedName name="ss" localSheetId="7" hidden="1">#REF!</definedName>
    <definedName name="ss" hidden="1">#REF!</definedName>
    <definedName name="ST" localSheetId="7">#REF!</definedName>
    <definedName name="ST">#REF!</definedName>
    <definedName name="status" localSheetId="7">#REF!</definedName>
    <definedName name="status">#REF!</definedName>
    <definedName name="study" localSheetId="7">#REF!</definedName>
    <definedName name="study">#REF!</definedName>
    <definedName name="sub" hidden="1">#REF!</definedName>
    <definedName name="test" hidden="1">#REF!</definedName>
    <definedName name="THINGS">[4]Array!$G$21:$H$23</definedName>
    <definedName name="Titles">'[1]Sls Fcst'!#REF!</definedName>
    <definedName name="TOP" localSheetId="7">#REF!</definedName>
    <definedName name="TOP">#REF!</definedName>
    <definedName name="vbibles" localSheetId="7">#REF!</definedName>
    <definedName name="vbibles">#REF!</definedName>
    <definedName name="vida" localSheetId="2">#REF!</definedName>
    <definedName name="vida" localSheetId="7">#REF!</definedName>
    <definedName name="vida">#REF!</definedName>
    <definedName name="vkidz" localSheetId="7">#REF!</definedName>
    <definedName name="vkidz">#REF!</definedName>
    <definedName name="VMUSIC" localSheetId="7">#REF!</definedName>
    <definedName name="VMUSIC">#REF!</definedName>
    <definedName name="VPENIEL" localSheetId="7">#REF!</definedName>
    <definedName name="VPENIEL">#REF!</definedName>
    <definedName name="vpopular" localSheetId="7">#REF!</definedName>
    <definedName name="vpopular">#REF!</definedName>
    <definedName name="vstudy" localSheetId="7">#REF!</definedName>
    <definedName name="vstudy">#REF!</definedName>
    <definedName name="wrn.YS._.YTD._.Net._.Sales." localSheetId="2" hidden="1">{#N/A,#N/A,TRUE,"YS YTD Net Sales"}</definedName>
    <definedName name="wrn.YS._.YTD._.Net._.Sales." localSheetId="7" hidden="1">{#N/A,#N/A,TRUE,"YS YTD Net Sales"}</definedName>
    <definedName name="wrn.YS._.YTD._.Net._.Sales." hidden="1">{#N/A,#N/A,TRUE,"YS YTD Net Sales"}</definedName>
    <definedName name="wrn.YS._.YTD._.Pack._.Sales." localSheetId="2" hidden="1">{#N/A,#N/A,TRUE,"YS Pack Sales"}</definedName>
    <definedName name="wrn.YS._.YTD._.Pack._.Sales." localSheetId="7" hidden="1">{#N/A,#N/A,TRUE,"YS Pack Sales"}</definedName>
    <definedName name="wrn.YS._.YTD._.Pack._.Sales." hidden="1">{#N/A,#N/A,TRUE,"YS Pack Sales"}</definedName>
    <definedName name="Y" localSheetId="7">#REF!</definedName>
    <definedName name="Y">#REF!</definedName>
    <definedName name="zti" localSheetId="7">#REF!</definedName>
    <definedName name="zt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7" i="118" l="1"/>
  <c r="I17" i="118"/>
  <c r="H17" i="118"/>
  <c r="F17" i="118"/>
  <c r="L17" i="118" s="1"/>
  <c r="M17" i="118" s="1"/>
  <c r="I16" i="118"/>
  <c r="K16" i="118" s="1"/>
  <c r="H16" i="118"/>
  <c r="F16" i="118"/>
  <c r="L16" i="118" s="1"/>
  <c r="M16" i="118" s="1"/>
  <c r="K15" i="118"/>
  <c r="I15" i="118"/>
  <c r="H15" i="118"/>
  <c r="F15" i="118"/>
  <c r="L15" i="118" s="1"/>
  <c r="M15" i="118" s="1"/>
  <c r="I14" i="118"/>
  <c r="K14" i="118" s="1"/>
  <c r="H14" i="118"/>
  <c r="F14" i="118"/>
  <c r="L14" i="118" s="1"/>
  <c r="M14" i="118" s="1"/>
  <c r="K13" i="118"/>
  <c r="I13" i="118"/>
  <c r="H13" i="118"/>
  <c r="F13" i="118"/>
  <c r="L13" i="118" s="1"/>
  <c r="M13" i="118" s="1"/>
  <c r="I12" i="118"/>
  <c r="K12" i="118" s="1"/>
  <c r="H12" i="118"/>
  <c r="F12" i="118"/>
  <c r="L12" i="118" s="1"/>
  <c r="M12" i="118" s="1"/>
  <c r="K11" i="118"/>
  <c r="I11" i="118"/>
  <c r="H11" i="118"/>
  <c r="F11" i="118"/>
  <c r="L11" i="118" s="1"/>
  <c r="M11" i="118" s="1"/>
  <c r="I10" i="118"/>
  <c r="K10" i="118" s="1"/>
  <c r="H10" i="118"/>
  <c r="F10" i="118"/>
  <c r="L10" i="118" s="1"/>
  <c r="M10" i="118" s="1"/>
  <c r="K9" i="118"/>
  <c r="I9" i="118"/>
  <c r="H9" i="118"/>
  <c r="F9" i="118"/>
  <c r="L9" i="118" s="1"/>
  <c r="M9" i="118" s="1"/>
  <c r="I8" i="118"/>
  <c r="K8" i="118" s="1"/>
  <c r="H8" i="118"/>
  <c r="F8" i="118"/>
  <c r="L8" i="118" s="1"/>
  <c r="M8" i="118" s="1"/>
  <c r="L18" i="118" l="1"/>
  <c r="I19" i="121" l="1"/>
  <c r="K19" i="121" s="1"/>
  <c r="H19" i="121"/>
  <c r="F19" i="121"/>
  <c r="L19" i="121" s="1"/>
  <c r="M19" i="121" s="1"/>
  <c r="I18" i="121"/>
  <c r="K18" i="121" s="1"/>
  <c r="H18" i="121"/>
  <c r="F18" i="121"/>
  <c r="L18" i="121" s="1"/>
  <c r="M18" i="121" s="1"/>
  <c r="I17" i="121"/>
  <c r="K17" i="121" s="1"/>
  <c r="H17" i="121"/>
  <c r="F17" i="121"/>
  <c r="L17" i="121" s="1"/>
  <c r="M17" i="121" s="1"/>
  <c r="K16" i="121"/>
  <c r="I16" i="121"/>
  <c r="H16" i="121"/>
  <c r="F16" i="121"/>
  <c r="L16" i="121" s="1"/>
  <c r="M16" i="121" s="1"/>
  <c r="I15" i="121"/>
  <c r="K15" i="121" s="1"/>
  <c r="H15" i="121"/>
  <c r="F15" i="121"/>
  <c r="L15" i="121" s="1"/>
  <c r="M15" i="121" s="1"/>
  <c r="K14" i="121"/>
  <c r="I14" i="121"/>
  <c r="H14" i="121"/>
  <c r="F14" i="121"/>
  <c r="L14" i="121" s="1"/>
  <c r="M14" i="121" s="1"/>
  <c r="I13" i="121"/>
  <c r="K13" i="121" s="1"/>
  <c r="H13" i="121"/>
  <c r="F13" i="121"/>
  <c r="L13" i="121" s="1"/>
  <c r="M13" i="121" s="1"/>
  <c r="K12" i="121"/>
  <c r="I12" i="121"/>
  <c r="H12" i="121"/>
  <c r="F12" i="121"/>
  <c r="L12" i="121" s="1"/>
  <c r="M12" i="121" s="1"/>
  <c r="I11" i="121"/>
  <c r="K11" i="121" s="1"/>
  <c r="H11" i="121"/>
  <c r="F11" i="121"/>
  <c r="L11" i="121" s="1"/>
  <c r="M11" i="121" s="1"/>
  <c r="K10" i="121"/>
  <c r="I10" i="121"/>
  <c r="H10" i="121"/>
  <c r="F10" i="121"/>
  <c r="L10" i="121" s="1"/>
  <c r="M10" i="121" s="1"/>
  <c r="I9" i="121"/>
  <c r="K9" i="121" s="1"/>
  <c r="H9" i="121"/>
  <c r="F9" i="121"/>
  <c r="L9" i="121" s="1"/>
  <c r="M9" i="121" s="1"/>
  <c r="L25" i="121" s="1"/>
  <c r="I20" i="117" l="1"/>
  <c r="H20" i="117"/>
  <c r="J20" i="117" s="1"/>
  <c r="I19" i="117"/>
  <c r="J19" i="117" s="1"/>
  <c r="H19" i="117"/>
  <c r="J18" i="117"/>
  <c r="I18" i="117"/>
  <c r="H18" i="117"/>
  <c r="I17" i="117"/>
  <c r="H17" i="117"/>
  <c r="J17" i="117" s="1"/>
  <c r="I16" i="117"/>
  <c r="H16" i="117"/>
  <c r="J16" i="117" s="1"/>
  <c r="I15" i="117"/>
  <c r="J15" i="117" s="1"/>
  <c r="H15" i="117"/>
  <c r="J14" i="117"/>
  <c r="I14" i="117"/>
  <c r="H14" i="117"/>
  <c r="I13" i="117"/>
  <c r="H13" i="117"/>
  <c r="J13" i="117" s="1"/>
  <c r="J21" i="117" s="1"/>
  <c r="B5" i="117"/>
  <c r="A27" i="116"/>
  <c r="C29" i="116"/>
  <c r="A28" i="116"/>
  <c r="A26" i="116"/>
  <c r="A25" i="116"/>
  <c r="L23" i="116"/>
  <c r="K23" i="116"/>
  <c r="J23" i="116" s="1"/>
  <c r="H23" i="116"/>
  <c r="L22" i="116"/>
  <c r="K22" i="116"/>
  <c r="J22" i="116" s="1"/>
  <c r="H22" i="116"/>
  <c r="L21" i="116"/>
  <c r="K21" i="116"/>
  <c r="J21" i="116" s="1"/>
  <c r="H21" i="116"/>
  <c r="L20" i="116"/>
  <c r="K20" i="116"/>
  <c r="J20" i="116" s="1"/>
  <c r="H20" i="116"/>
  <c r="L19" i="116"/>
  <c r="K19" i="116"/>
  <c r="J19" i="116" s="1"/>
  <c r="H19" i="116"/>
  <c r="L18" i="116"/>
  <c r="K18" i="116"/>
  <c r="J18" i="116" s="1"/>
  <c r="H18" i="116"/>
  <c r="L17" i="116"/>
  <c r="K17" i="116"/>
  <c r="J17" i="116" s="1"/>
  <c r="H17" i="116"/>
  <c r="L16" i="116"/>
  <c r="K16" i="116"/>
  <c r="J16" i="116" s="1"/>
  <c r="H16" i="116"/>
  <c r="L15" i="116"/>
  <c r="K15" i="116"/>
  <c r="J15" i="116" s="1"/>
  <c r="H15" i="116"/>
  <c r="L14" i="116"/>
  <c r="K14" i="116"/>
  <c r="J14" i="116" s="1"/>
  <c r="H14" i="116"/>
  <c r="L13" i="116"/>
  <c r="C30" i="116" s="1"/>
  <c r="K13" i="116"/>
  <c r="J13" i="116" s="1"/>
  <c r="H13" i="116"/>
  <c r="F8" i="116"/>
  <c r="F7" i="116"/>
  <c r="C7" i="116"/>
  <c r="F6" i="116"/>
  <c r="F3" i="116"/>
  <c r="C3" i="116"/>
  <c r="J30" i="116" l="1"/>
  <c r="I17" i="73" l="1"/>
  <c r="I13" i="115"/>
  <c r="H13" i="115"/>
  <c r="J13" i="115" s="1"/>
  <c r="I12" i="115"/>
  <c r="H12" i="115"/>
  <c r="J12" i="115" s="1"/>
  <c r="J11" i="115"/>
  <c r="I11" i="115"/>
  <c r="H11" i="115"/>
  <c r="I10" i="115"/>
  <c r="J10" i="115" s="1"/>
  <c r="H10" i="115"/>
  <c r="I9" i="115"/>
  <c r="H9" i="115"/>
  <c r="J9" i="115" l="1"/>
  <c r="I15" i="115"/>
  <c r="H7" i="114" l="1"/>
  <c r="I7" i="114"/>
  <c r="J7" i="114"/>
  <c r="H8" i="114"/>
  <c r="J8" i="114" s="1"/>
  <c r="I8" i="114"/>
  <c r="H9" i="114"/>
  <c r="J9" i="114" s="1"/>
  <c r="I9" i="114"/>
  <c r="H10" i="114"/>
  <c r="J10" i="114" s="1"/>
  <c r="I10" i="114"/>
  <c r="H11" i="114"/>
  <c r="J11" i="114" s="1"/>
  <c r="I11" i="114"/>
  <c r="J13" i="114" l="1"/>
  <c r="I100" i="81" l="1"/>
  <c r="I99" i="81"/>
  <c r="I98" i="81"/>
  <c r="I97" i="81"/>
  <c r="I96" i="81"/>
  <c r="I95" i="81"/>
  <c r="I94" i="81"/>
  <c r="I93" i="81"/>
  <c r="I92" i="81"/>
  <c r="I91" i="81"/>
  <c r="I90" i="81"/>
  <c r="I89" i="81"/>
  <c r="I88" i="81"/>
  <c r="I87" i="81"/>
  <c r="I86" i="81"/>
  <c r="I85" i="81"/>
  <c r="I84" i="81"/>
  <c r="I83" i="81"/>
  <c r="I82" i="81"/>
  <c r="I81" i="81"/>
  <c r="I80" i="81"/>
  <c r="I79" i="81"/>
  <c r="I78" i="81"/>
  <c r="I77" i="81"/>
  <c r="I76" i="81"/>
  <c r="I75" i="81"/>
  <c r="I74" i="81"/>
  <c r="I73" i="81"/>
  <c r="I72" i="81"/>
  <c r="I71" i="81"/>
  <c r="I70" i="81"/>
  <c r="I69" i="81"/>
  <c r="I68" i="81"/>
  <c r="I67" i="81"/>
  <c r="I66" i="81"/>
  <c r="I65" i="81"/>
  <c r="I64" i="81"/>
  <c r="I63" i="81"/>
  <c r="I62" i="81"/>
  <c r="I61" i="81"/>
  <c r="I60" i="81"/>
  <c r="I59" i="81"/>
  <c r="I58" i="81"/>
  <c r="I57" i="81"/>
  <c r="I56" i="81"/>
  <c r="I55" i="81"/>
  <c r="I54" i="81"/>
  <c r="I53" i="81"/>
  <c r="I52" i="81"/>
  <c r="I51" i="81"/>
  <c r="I50" i="81"/>
  <c r="I49" i="81"/>
  <c r="I48" i="81"/>
  <c r="I47" i="81"/>
  <c r="I46" i="81"/>
  <c r="I45" i="81"/>
  <c r="I44" i="81"/>
  <c r="I43" i="81"/>
  <c r="I42" i="81"/>
  <c r="I41" i="81"/>
  <c r="I40" i="81"/>
  <c r="I39" i="81"/>
  <c r="I38" i="81"/>
  <c r="I37" i="81"/>
  <c r="I36" i="81"/>
  <c r="I35" i="81"/>
  <c r="I34" i="81"/>
  <c r="I33" i="81"/>
  <c r="I32" i="81"/>
  <c r="I31" i="81"/>
  <c r="I30" i="81"/>
  <c r="I29" i="81"/>
  <c r="I28" i="81"/>
  <c r="I27" i="81"/>
  <c r="I26" i="81"/>
  <c r="I25" i="81"/>
  <c r="I24" i="81"/>
  <c r="I23" i="81"/>
  <c r="I22" i="81"/>
  <c r="I21" i="81"/>
  <c r="I20" i="81"/>
  <c r="I19" i="81"/>
  <c r="I18" i="81"/>
  <c r="I17" i="81"/>
  <c r="H14" i="81"/>
  <c r="H14" i="72"/>
  <c r="H14" i="73"/>
  <c r="H14" i="74"/>
  <c r="I14" i="81" l="1"/>
  <c r="I18" i="73" l="1"/>
  <c r="I19" i="73"/>
  <c r="I20" i="73"/>
  <c r="I21" i="73"/>
  <c r="I22" i="73"/>
  <c r="I23" i="73"/>
  <c r="I24" i="73"/>
  <c r="I25" i="73"/>
  <c r="I26" i="73"/>
  <c r="I27" i="73"/>
  <c r="I28" i="73"/>
  <c r="I29" i="73"/>
  <c r="I30" i="73"/>
  <c r="I31" i="73"/>
  <c r="I32" i="73"/>
  <c r="I33" i="73"/>
  <c r="I34" i="73"/>
  <c r="I35" i="73"/>
  <c r="I36" i="73"/>
  <c r="I37" i="73"/>
  <c r="I38" i="73"/>
  <c r="I39" i="73"/>
  <c r="I40" i="73"/>
  <c r="I41" i="73"/>
  <c r="I42" i="73"/>
  <c r="I43" i="73"/>
  <c r="I44" i="73"/>
  <c r="I45" i="73"/>
  <c r="I46" i="73"/>
  <c r="I47" i="73"/>
  <c r="I48" i="73"/>
  <c r="I49" i="73"/>
  <c r="I50" i="73"/>
  <c r="I51" i="73"/>
  <c r="I52" i="73"/>
  <c r="I53" i="73"/>
  <c r="I54" i="73"/>
  <c r="I55" i="73"/>
  <c r="I56" i="73"/>
  <c r="I57" i="73"/>
  <c r="I58" i="73"/>
  <c r="I59" i="73"/>
  <c r="I60" i="73"/>
  <c r="I61" i="73"/>
  <c r="I62" i="73"/>
  <c r="I63" i="73"/>
  <c r="I64" i="73"/>
  <c r="I65" i="73"/>
  <c r="I66" i="73"/>
  <c r="I67" i="73"/>
  <c r="I68" i="73"/>
  <c r="I69" i="73"/>
  <c r="I70" i="73"/>
  <c r="I71" i="73"/>
  <c r="I72" i="73"/>
  <c r="I73" i="73"/>
  <c r="I74" i="73"/>
  <c r="I75" i="73"/>
  <c r="I76" i="73"/>
  <c r="I77" i="73"/>
  <c r="I78" i="73"/>
  <c r="I79" i="73"/>
  <c r="I80" i="73"/>
  <c r="I81" i="73"/>
  <c r="I82" i="73"/>
  <c r="I83" i="73"/>
  <c r="I84" i="73"/>
  <c r="I85" i="73"/>
  <c r="I86" i="73"/>
  <c r="I87" i="73"/>
  <c r="I88" i="73"/>
  <c r="I89" i="73"/>
  <c r="I90" i="73"/>
  <c r="I91" i="73"/>
  <c r="I92" i="73"/>
  <c r="I93" i="73"/>
  <c r="I94" i="73"/>
  <c r="I95" i="73"/>
  <c r="I96" i="73"/>
  <c r="I97" i="73"/>
  <c r="I98" i="73"/>
  <c r="I99" i="73"/>
  <c r="I100" i="73"/>
  <c r="I18" i="74"/>
  <c r="I19" i="74"/>
  <c r="I20" i="74"/>
  <c r="I21" i="74"/>
  <c r="I22" i="74"/>
  <c r="I23" i="74"/>
  <c r="I24" i="74"/>
  <c r="I25" i="74"/>
  <c r="I26" i="74"/>
  <c r="I27" i="74"/>
  <c r="I28" i="74"/>
  <c r="I29" i="74"/>
  <c r="I30" i="74"/>
  <c r="I31" i="74"/>
  <c r="I32" i="74"/>
  <c r="I33" i="74"/>
  <c r="I34" i="74"/>
  <c r="I35" i="74"/>
  <c r="I36" i="74"/>
  <c r="I37" i="74"/>
  <c r="I38" i="74"/>
  <c r="I39" i="74"/>
  <c r="I40" i="74"/>
  <c r="I41" i="74"/>
  <c r="I42" i="74"/>
  <c r="I43" i="74"/>
  <c r="I44" i="74"/>
  <c r="I45" i="74"/>
  <c r="I46" i="74"/>
  <c r="I47" i="74"/>
  <c r="I48" i="74"/>
  <c r="I49" i="74"/>
  <c r="I50" i="74"/>
  <c r="I51" i="74"/>
  <c r="I52" i="74"/>
  <c r="I53" i="74"/>
  <c r="I54" i="74"/>
  <c r="I55" i="74"/>
  <c r="I56" i="74"/>
  <c r="I57" i="74"/>
  <c r="I58" i="74"/>
  <c r="I59" i="74"/>
  <c r="I60" i="74"/>
  <c r="I61" i="74"/>
  <c r="I62" i="74"/>
  <c r="I63" i="74"/>
  <c r="I64" i="74"/>
  <c r="I65" i="74"/>
  <c r="I66" i="74"/>
  <c r="I67" i="74"/>
  <c r="I68" i="74"/>
  <c r="I69" i="74"/>
  <c r="I70" i="74"/>
  <c r="I71" i="74"/>
  <c r="I72" i="74"/>
  <c r="I73" i="74"/>
  <c r="I74" i="74"/>
  <c r="I75" i="74"/>
  <c r="I76" i="74"/>
  <c r="I77" i="74"/>
  <c r="I78" i="74"/>
  <c r="I79" i="74"/>
  <c r="I80" i="74"/>
  <c r="I81" i="74"/>
  <c r="I82" i="74"/>
  <c r="I83" i="74"/>
  <c r="I84" i="74"/>
  <c r="I85" i="74"/>
  <c r="I86" i="74"/>
  <c r="I87" i="74"/>
  <c r="I88" i="74"/>
  <c r="I89" i="74"/>
  <c r="I90" i="74"/>
  <c r="I91" i="74"/>
  <c r="I92" i="74"/>
  <c r="I93" i="74"/>
  <c r="I94" i="74"/>
  <c r="I95" i="74"/>
  <c r="I96" i="74"/>
  <c r="I97" i="74"/>
  <c r="I98" i="74"/>
  <c r="I99" i="74"/>
  <c r="I100" i="74"/>
  <c r="I18" i="72"/>
  <c r="I19" i="72"/>
  <c r="I20" i="72"/>
  <c r="I21" i="72"/>
  <c r="I22" i="72"/>
  <c r="I23" i="72"/>
  <c r="I24" i="72"/>
  <c r="I25" i="72"/>
  <c r="I26" i="72"/>
  <c r="I27" i="72"/>
  <c r="I28" i="72"/>
  <c r="I29" i="72"/>
  <c r="I30" i="72"/>
  <c r="I31" i="72"/>
  <c r="I32" i="72"/>
  <c r="I33" i="72"/>
  <c r="I34" i="72"/>
  <c r="I35" i="72"/>
  <c r="I36" i="72"/>
  <c r="I37" i="72"/>
  <c r="I38" i="72"/>
  <c r="I39" i="72"/>
  <c r="I40" i="72"/>
  <c r="I41" i="72"/>
  <c r="I42" i="72"/>
  <c r="I43" i="72"/>
  <c r="I44" i="72"/>
  <c r="I45" i="72"/>
  <c r="I46" i="72"/>
  <c r="I47" i="72"/>
  <c r="I48" i="72"/>
  <c r="I49" i="72"/>
  <c r="I50" i="72"/>
  <c r="I51" i="72"/>
  <c r="I52" i="72"/>
  <c r="I53" i="72"/>
  <c r="I54" i="72"/>
  <c r="I55" i="72"/>
  <c r="I56" i="72"/>
  <c r="I57" i="72"/>
  <c r="I58" i="72"/>
  <c r="I59" i="72"/>
  <c r="I60" i="72"/>
  <c r="I61" i="72"/>
  <c r="I62" i="72"/>
  <c r="I63" i="72"/>
  <c r="I64" i="72"/>
  <c r="I65" i="72"/>
  <c r="I66" i="72"/>
  <c r="I67" i="72"/>
  <c r="I68" i="72"/>
  <c r="I69" i="72"/>
  <c r="I70" i="72"/>
  <c r="I71" i="72"/>
  <c r="I72" i="72"/>
  <c r="I73" i="72"/>
  <c r="I74" i="72"/>
  <c r="I75" i="72"/>
  <c r="I76" i="72"/>
  <c r="I77" i="72"/>
  <c r="I78" i="72"/>
  <c r="I79" i="72"/>
  <c r="I80" i="72"/>
  <c r="I81" i="72"/>
  <c r="I82" i="72"/>
  <c r="I83" i="72"/>
  <c r="I84" i="72"/>
  <c r="I85" i="72"/>
  <c r="I86" i="72"/>
  <c r="I87" i="72"/>
  <c r="I88" i="72"/>
  <c r="I89" i="72"/>
  <c r="I90" i="72"/>
  <c r="I91" i="72"/>
  <c r="I92" i="72"/>
  <c r="I93" i="72"/>
  <c r="I94" i="72"/>
  <c r="I95" i="72"/>
  <c r="I96" i="72"/>
  <c r="I97" i="72"/>
  <c r="I98" i="72"/>
  <c r="I99" i="72"/>
  <c r="I100" i="72"/>
  <c r="I17" i="74"/>
  <c r="I17" i="72"/>
  <c r="I14" i="72" l="1"/>
  <c r="I14" i="73"/>
  <c r="I14" i="74"/>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9">
    <s v="Global BI"/>
    <s v="[CP ISBN].[CP ISBN].[CP ISBN].[9780310752806]"/>
    <s v="[CP ISBN].[CP ISBN].[CP ISBN].[CPISB Long Description]"/>
    <s v="[CP ISBN].[CP ISBN].[CP ISBN].[9781400211760]"/>
    <s v="[CP ISBN].[CP ISBN].[CP ISBN].[9781400224814]"/>
    <s v="[CP ISBN].[CP ISBN].[CP ISBN].[9780310453024]"/>
    <s v="[CP ISBN].[CP ISBN].[CP ISBN].[9781400333875]"/>
    <s v="[CP ISBN].[CP ISBN].[CP ISBN].[CPISB Pub Price]"/>
    <s v="[CP ISBN].[CP ISBN].[CP ISBN].[9781404119062]"/>
  </metadataStrings>
  <mdxMetadata count="11">
    <mdx n="0" f="p">
      <p n="1" np="2"/>
    </mdx>
    <mdx n="0" f="p">
      <p n="3" np="2"/>
    </mdx>
    <mdx n="0" f="p">
      <p n="4" np="2"/>
    </mdx>
    <mdx n="0" f="p">
      <p n="5" np="2"/>
    </mdx>
    <mdx n="0" f="p">
      <p n="6" np="2"/>
    </mdx>
    <mdx n="0" f="p">
      <p n="1" np="7"/>
    </mdx>
    <mdx n="0" f="p">
      <p n="3" np="7"/>
    </mdx>
    <mdx n="0" f="p">
      <p n="4" np="7"/>
    </mdx>
    <mdx n="0" f="p">
      <p n="8" np="7"/>
    </mdx>
    <mdx n="0" f="p">
      <p n="5" np="7"/>
    </mdx>
    <mdx n="0" f="p">
      <p n="6" np="7"/>
    </mdx>
  </mdxMetadata>
  <valueMetadata count="11">
    <bk>
      <rc t="1" v="0"/>
    </bk>
    <bk>
      <rc t="1" v="1"/>
    </bk>
    <bk>
      <rc t="1" v="2"/>
    </bk>
    <bk>
      <rc t="1" v="3"/>
    </bk>
    <bk>
      <rc t="1" v="4"/>
    </bk>
    <bk>
      <rc t="1" v="5"/>
    </bk>
    <bk>
      <rc t="1" v="6"/>
    </bk>
    <bk>
      <rc t="1" v="7"/>
    </bk>
    <bk>
      <rc t="1" v="8"/>
    </bk>
    <bk>
      <rc t="1" v="9"/>
    </bk>
    <bk>
      <rc t="1" v="10"/>
    </bk>
  </valueMetadata>
</metadata>
</file>

<file path=xl/sharedStrings.xml><?xml version="1.0" encoding="utf-8"?>
<sst xmlns="http://schemas.openxmlformats.org/spreadsheetml/2006/main" count="519" uniqueCount="298">
  <si>
    <t>Product Title</t>
  </si>
  <si>
    <t>List Price</t>
  </si>
  <si>
    <t>Author</t>
  </si>
  <si>
    <t>TOTAL</t>
  </si>
  <si>
    <t>DOLLARS</t>
  </si>
  <si>
    <t>QUANTITY</t>
  </si>
  <si>
    <t>Account #</t>
  </si>
  <si>
    <t>Phone</t>
  </si>
  <si>
    <t>PO#</t>
  </si>
  <si>
    <t>Backorders</t>
  </si>
  <si>
    <t>Order Date</t>
  </si>
  <si>
    <t>Name</t>
  </si>
  <si>
    <t>Address</t>
  </si>
  <si>
    <t>City, ST, Zip</t>
  </si>
  <si>
    <t>Ordered By</t>
  </si>
  <si>
    <t>Ship Via</t>
  </si>
  <si>
    <t>Sale Price /
% Off</t>
  </si>
  <si>
    <t>Store Promo Disc. %</t>
  </si>
  <si>
    <t>B&amp;H PUBLISHING GROUP</t>
  </si>
  <si>
    <t>1 Lifeway Plaza</t>
  </si>
  <si>
    <t>Nashville, TN  37234</t>
  </si>
  <si>
    <t>Phone 800-251-3225 / Fax 800-296-4036</t>
  </si>
  <si>
    <t>6030 E. Fulton Road</t>
  </si>
  <si>
    <t>Ada, MI  49301</t>
  </si>
  <si>
    <t>Phone 800-877-2655 / Fax 800-398-3111</t>
  </si>
  <si>
    <t>BAKER PUBLISHING GROUP</t>
  </si>
  <si>
    <t>BARBOUR PUBLISHING</t>
  </si>
  <si>
    <t>1810 Barbour Drive</t>
  </si>
  <si>
    <t>Urichsville, OH  44683</t>
  </si>
  <si>
    <t>Phone 800-852-8010 / Fax 800-220-5948</t>
  </si>
  <si>
    <t>Lifeway Bible Studies:</t>
  </si>
  <si>
    <t>No sale pricing, MAP agreement in effect</t>
  </si>
  <si>
    <t>orders@bakerpublishinggroup.com</t>
  </si>
  <si>
    <t>ISBN</t>
  </si>
  <si>
    <t>mailto:info@barbourbooks.com</t>
  </si>
  <si>
    <t>All B&amp;H Books and Bibles:</t>
  </si>
  <si>
    <t>Promo discount – Books = 58%, Bibles = 60%</t>
  </si>
  <si>
    <t>Discount:</t>
  </si>
  <si>
    <t>Returns:</t>
  </si>
  <si>
    <t>HIDE</t>
  </si>
  <si>
    <t>No</t>
  </si>
  <si>
    <t>Yes, RA requested for proper credit.</t>
  </si>
  <si>
    <t>Order Minimum:</t>
  </si>
  <si>
    <t>Surcharge:</t>
  </si>
  <si>
    <t>EVERYDAY TERMS:</t>
  </si>
  <si>
    <t>SALE TERMS:</t>
  </si>
  <si>
    <t>50%, all Books and Bibles</t>
  </si>
  <si>
    <t>No minimum order</t>
  </si>
  <si>
    <t>Yes, customer pays return freight</t>
  </si>
  <si>
    <t>None</t>
  </si>
  <si>
    <t>Yes</t>
  </si>
  <si>
    <t>N/A</t>
  </si>
  <si>
    <t>Shipping:</t>
  </si>
  <si>
    <t>24 assorted units (All Barbour products combined)</t>
  </si>
  <si>
    <t>Free freight in</t>
  </si>
  <si>
    <t xml:space="preserve"> Yes, customer pays return freight</t>
  </si>
  <si>
    <t>50% books and Bibles; Church Supplies vary</t>
  </si>
  <si>
    <t>Free Shipping:</t>
  </si>
  <si>
    <t>15 or more shippable units</t>
  </si>
  <si>
    <r>
      <t>$500 Mininum (</t>
    </r>
    <r>
      <rPr>
        <i/>
        <sz val="9"/>
        <color theme="1"/>
        <rFont val="Arial"/>
        <family val="2"/>
      </rPr>
      <t>includes Lifeway Bible Studies and Church Supplies</t>
    </r>
    <r>
      <rPr>
        <sz val="9"/>
        <color theme="1"/>
        <rFont val="Arial"/>
        <family val="2"/>
      </rPr>
      <t>)</t>
    </r>
    <r>
      <rPr>
        <i/>
        <sz val="9"/>
        <color theme="1"/>
        <rFont val="Arial"/>
        <family val="2"/>
      </rPr>
      <t xml:space="preserve"> </t>
    </r>
    <r>
      <rPr>
        <i/>
        <sz val="8"/>
        <color theme="1"/>
        <rFont val="Arial"/>
        <family val="2"/>
      </rPr>
      <t xml:space="preserve">      
</t>
    </r>
    <r>
      <rPr>
        <i/>
        <sz val="10"/>
        <color rgb="FFC00000"/>
        <rFont val="Arial"/>
        <family val="2"/>
      </rPr>
      <t>*</t>
    </r>
    <r>
      <rPr>
        <b/>
        <sz val="9"/>
        <color theme="1"/>
        <rFont val="Arial"/>
        <family val="2"/>
      </rPr>
      <t>$350 minimum for Munce members on catalog product orders</t>
    </r>
  </si>
  <si>
    <t>DAVID C COOK</t>
  </si>
  <si>
    <t>4050 Lee Vance View</t>
  </si>
  <si>
    <t>Colorado Springs, CO  80918</t>
  </si>
  <si>
    <t>Phone 800-323-7543 / Fax 800-430-0726</t>
  </si>
  <si>
    <r>
      <t xml:space="preserve">EVERYDAY TERMS: </t>
    </r>
    <r>
      <rPr>
        <sz val="9"/>
        <color theme="1"/>
        <rFont val="Arial"/>
        <family val="2"/>
      </rPr>
      <t>(Books and Bible Studies)</t>
    </r>
  </si>
  <si>
    <t>Separate terms schedule for:</t>
  </si>
  <si>
    <t>• Curriculum</t>
  </si>
  <si>
    <t>• Standard Commentaries</t>
  </si>
  <si>
    <t>• 40%- 1-23 units      • 45% - 24 or more units
New release package discounts available each sales cycle.</t>
  </si>
  <si>
    <t>Free freight - 24 or more units</t>
  </si>
  <si>
    <t>customercare@davidccook.org</t>
  </si>
  <si>
    <t>Representation through Noble Marketing</t>
  </si>
  <si>
    <t>PURCHASE ORDER CALCULATIONS</t>
  </si>
  <si>
    <r>
      <rPr>
        <b/>
        <u/>
        <sz val="14"/>
        <color theme="1"/>
        <rFont val="Arial"/>
        <family val="2"/>
      </rPr>
      <t xml:space="preserve">
</t>
    </r>
    <r>
      <rPr>
        <sz val="14"/>
        <color theme="1"/>
        <rFont val="Arial"/>
        <family val="2"/>
      </rPr>
      <t xml:space="preserve">–  All dollar totals are approximate and are meant to provide a reliable estimate as you order.  
–  Promo discount is set at the </t>
    </r>
    <r>
      <rPr>
        <b/>
        <sz val="14"/>
        <color theme="1"/>
        <rFont val="Arial"/>
        <family val="2"/>
      </rPr>
      <t>lowest</t>
    </r>
    <r>
      <rPr>
        <sz val="14"/>
        <color theme="1"/>
        <rFont val="Arial"/>
        <family val="2"/>
      </rPr>
      <t xml:space="preserve"> discount available for companies with tiered discounts.  
–  "Store Promo Discount %" column can be changed to the correct level discount based on your final order.  
–  Companies may have specials that could apply for better discount and freight terms.  
–  Check with your sales representative to determine the best terms available.</t>
    </r>
  </si>
  <si>
    <t>LifewayTrade@Lifeway.com</t>
  </si>
  <si>
    <t>Release 
Date</t>
  </si>
  <si>
    <t>Twelve Days of Christmas Insert 2022</t>
  </si>
  <si>
    <t>CSB Explorer Bible For Kids HC</t>
  </si>
  <si>
    <r>
      <rPr>
        <sz val="9"/>
        <color rgb="FF404040"/>
        <rFont val="Arial"/>
        <family val="2"/>
      </rPr>
      <t>Overcoming When You Feel Overwhelmed</t>
    </r>
  </si>
  <si>
    <r>
      <rPr>
        <sz val="9"/>
        <color rgb="FF404040"/>
        <rFont val="Arial"/>
        <family val="2"/>
      </rPr>
      <t>Jentezen Franklin</t>
    </r>
  </si>
  <si>
    <t>The Bible Memory Plan And Devotional For Men</t>
  </si>
  <si>
    <t>365 Morning Devotions For Women</t>
  </si>
  <si>
    <t>The Action Bible: Heroes And Villains</t>
  </si>
  <si>
    <t>Additional titles of your choosing…</t>
  </si>
  <si>
    <t xml:space="preserve">One Day Sale price at $10.00
Credit back $6.25
</t>
  </si>
  <si>
    <t>3 units@65%</t>
  </si>
  <si>
    <t>Bible</t>
  </si>
  <si>
    <t>LL</t>
  </si>
  <si>
    <t>Rustic Brown</t>
  </si>
  <si>
    <t>NLT Thinline Reference Bible, Filament Enabled Edition</t>
  </si>
  <si>
    <t>12-Day Sale Insert 2022 Bibles
12/9/22</t>
  </si>
  <si>
    <t>Bibles</t>
  </si>
  <si>
    <t>Comment</t>
  </si>
  <si>
    <t>Discount End Date</t>
  </si>
  <si>
    <t>Discount Start Date</t>
  </si>
  <si>
    <t>Discount</t>
  </si>
  <si>
    <t>Sugg. Sale Price</t>
  </si>
  <si>
    <t>Product Type</t>
  </si>
  <si>
    <t>Binding</t>
  </si>
  <si>
    <t>Regular Retail Price</t>
  </si>
  <si>
    <t>Author/Color</t>
  </si>
  <si>
    <t>Title</t>
  </si>
  <si>
    <t>QTY</t>
  </si>
  <si>
    <t>Email</t>
  </si>
  <si>
    <r>
      <t xml:space="preserve">                      </t>
    </r>
    <r>
      <rPr>
        <b/>
        <sz val="10"/>
        <color theme="1"/>
        <rFont val="Calibri"/>
        <family val="2"/>
        <scheme val="minor"/>
      </rPr>
      <t>LL = Leather-Like;  HC = Hardcover; SC = Softcover; LP = Large Print</t>
    </r>
  </si>
  <si>
    <t>Buyer</t>
  </si>
  <si>
    <t>City, State</t>
  </si>
  <si>
    <t>Store Name</t>
  </si>
  <si>
    <r>
      <rPr>
        <b/>
        <sz val="14"/>
        <color rgb="FFFF0000"/>
        <rFont val="Calibri"/>
        <family val="2"/>
      </rPr>
      <t xml:space="preserve">Please return your order to your Tyndale Sales Rep. </t>
    </r>
    <r>
      <rPr>
        <b/>
        <sz val="11"/>
        <color indexed="30"/>
        <rFont val="Calibri"/>
        <family val="2"/>
      </rPr>
      <t/>
    </r>
  </si>
  <si>
    <r>
      <t>Tyndale House Publishers - Munce Twelve Days Insert 2022 Sale Catalogs (</t>
    </r>
    <r>
      <rPr>
        <b/>
        <sz val="20"/>
        <color rgb="FFFF0000"/>
        <rFont val="Calibri"/>
        <family val="2"/>
        <scheme val="minor"/>
      </rPr>
      <t>Valid 12/9/22</t>
    </r>
    <r>
      <rPr>
        <b/>
        <sz val="20"/>
        <color theme="1"/>
        <rFont val="Calibri"/>
        <family val="2"/>
        <scheme val="minor"/>
      </rPr>
      <t xml:space="preserve">)               </t>
    </r>
  </si>
  <si>
    <t>Qty</t>
  </si>
  <si>
    <t>Sale Price</t>
  </si>
  <si>
    <t>Overcoming When You Feel Overwhelmed</t>
  </si>
  <si>
    <t xml:space="preserve"> </t>
  </si>
  <si>
    <t xml:space="preserve">Munce 12 Days of Christmas Sale </t>
  </si>
  <si>
    <t>HCCP Rep Name:</t>
  </si>
  <si>
    <t>Ship Date:</t>
  </si>
  <si>
    <t>PO #:</t>
  </si>
  <si>
    <t>Promo Start Date:</t>
  </si>
  <si>
    <t>Account Name:</t>
  </si>
  <si>
    <t>Promo End Date:</t>
  </si>
  <si>
    <t>Account Number:</t>
  </si>
  <si>
    <t>Order Due Date:</t>
  </si>
  <si>
    <t>Promo Name:</t>
  </si>
  <si>
    <t>Date Ordered:</t>
  </si>
  <si>
    <t>Promo Code:</t>
  </si>
  <si>
    <t>M12F23</t>
  </si>
  <si>
    <t>Dating:</t>
  </si>
  <si>
    <t xml:space="preserve">Promotional orders submitted by the due date listed above are eligible for 90 days' dating; orders of 30 units or more receive free freight </t>
  </si>
  <si>
    <t>Sale Notes</t>
  </si>
  <si>
    <t>POS credit</t>
  </si>
  <si>
    <t>Price</t>
  </si>
  <si>
    <t>Margin</t>
  </si>
  <si>
    <t>Net</t>
  </si>
  <si>
    <t>Net Sum</t>
  </si>
  <si>
    <t>9780310752806</t>
  </si>
  <si>
    <t>BEGINNERS BIBLE READ THROUGH THE BIBLE</t>
  </si>
  <si>
    <t>4 unit minimum order</t>
  </si>
  <si>
    <t>12 Days POS</t>
  </si>
  <si>
    <t>9781400211760</t>
  </si>
  <si>
    <t>GOOD BOUNDARIES AND GOODBYES</t>
  </si>
  <si>
    <t>9781400224814</t>
  </si>
  <si>
    <t>HELP IS HERE</t>
  </si>
  <si>
    <t>9781404119062</t>
  </si>
  <si>
    <t>JESUS LISTENS  CBA INDIES</t>
  </si>
  <si>
    <t>9780310453024</t>
  </si>
  <si>
    <t>NIV  LIFE APPLICATION STUDY BIBLE  THIRD EDITION</t>
  </si>
  <si>
    <t>2 unit minimum order</t>
  </si>
  <si>
    <t>9781400333875</t>
  </si>
  <si>
    <t>STORIES WE TELL</t>
  </si>
  <si>
    <t>9780310460398</t>
  </si>
  <si>
    <t>NIrV Journal The Word Double-Column Bible For Girls</t>
  </si>
  <si>
    <t>9780310461142</t>
  </si>
  <si>
    <t>NIV, LASB 3rd Edi Genuine Leather Black</t>
  </si>
  <si>
    <t>9780310458685</t>
  </si>
  <si>
    <t>NIV, The Telos Bible</t>
  </si>
  <si>
    <t>9780310458692</t>
  </si>
  <si>
    <t>NIV, The Telos Bible Leathersoft, Charcoal</t>
  </si>
  <si>
    <t>Sale Stickers</t>
  </si>
  <si>
    <t xml:space="preserve">9780310264040  </t>
  </si>
  <si>
    <t>Sale Stickers 30% Off Sheet of 14</t>
  </si>
  <si>
    <t>30% off</t>
  </si>
  <si>
    <t>9780310270089</t>
  </si>
  <si>
    <t>Sale Stickers 40% Off Sheet of 14</t>
  </si>
  <si>
    <t>40% off</t>
  </si>
  <si>
    <t xml:space="preserve">9780310208556  </t>
  </si>
  <si>
    <t>Sale Stickers $9.97 Sheet of 14</t>
  </si>
  <si>
    <t>9781404134119</t>
  </si>
  <si>
    <t>PRICE STICKER $5.00</t>
  </si>
  <si>
    <t>Total Units:</t>
  </si>
  <si>
    <t>Avg. Mar</t>
  </si>
  <si>
    <t>Total Net:</t>
  </si>
  <si>
    <t>12 Days Sale POS credits</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</si>
  <si>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</si>
  <si>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</si>
  <si>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</si>
  <si>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</si>
  <si>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</si>
  <si>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Sales Rep's Name:</t>
  </si>
  <si>
    <t>City/State/Zip:</t>
  </si>
  <si>
    <t>City,State,Zip</t>
  </si>
  <si>
    <t>Eligible Titles</t>
  </si>
  <si>
    <t>POS Qty</t>
  </si>
  <si>
    <t>Retail Price</t>
  </si>
  <si>
    <t>Purchase Discount</t>
  </si>
  <si>
    <t>POS Credit</t>
  </si>
  <si>
    <t>Purchase Net</t>
  </si>
  <si>
    <t>Final Net</t>
  </si>
  <si>
    <t>Credit Total</t>
  </si>
  <si>
    <t>16.99</t>
  </si>
  <si>
    <t>28.99</t>
  </si>
  <si>
    <t>26.99</t>
  </si>
  <si>
    <t>69.99</t>
  </si>
  <si>
    <t>31.99</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</si>
  <si>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</si>
  <si>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</si>
  <si>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DATE:</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</si>
  <si>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</si>
  <si>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</si>
  <si>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</si>
  <si>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</si>
  <si>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</si>
  <si>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</si>
  <si>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</si>
  <si>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</si>
  <si>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</si>
  <si>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</si>
  <si>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</si>
  <si>
    <t>Up front discount 70% off List Price.</t>
  </si>
  <si>
    <t>14% margin</t>
  </si>
  <si>
    <t>60% off upfront; post sale credit $3.50</t>
  </si>
  <si>
    <t>Signature</t>
  </si>
  <si>
    <t>Retailer Name</t>
  </si>
  <si>
    <t>City, ST</t>
  </si>
  <si>
    <t>Retail Store</t>
  </si>
  <si>
    <r>
      <rPr>
        <b/>
        <sz val="12"/>
        <color rgb="FFC00000"/>
        <rFont val="Arial"/>
        <family val="2"/>
      </rPr>
      <t xml:space="preserve">PLEASE NOTE: </t>
    </r>
    <r>
      <rPr>
        <sz val="10"/>
        <rFont val="Arial"/>
        <family val="2"/>
      </rPr>
      <t xml:space="preserve"> Throughout November and December, B&amp;H has this Bible on deal for 60% discount to marketing groups.  
For the 12-Day sale, you are receiving an elevated sell in discount, plus a post sale credit.</t>
    </r>
  </si>
  <si>
    <t>9781087758961</t>
  </si>
  <si>
    <t>Credit 
Total</t>
  </si>
  <si>
    <t>Final 
Net</t>
  </si>
  <si>
    <t>Promo Discount</t>
  </si>
  <si>
    <t>Sale 
Price</t>
  </si>
  <si>
    <t>15%</t>
  </si>
  <si>
    <t>Margin:</t>
  </si>
  <si>
    <t>B&amp;H Publishing / Lifeway</t>
  </si>
  <si>
    <t>Company:</t>
  </si>
  <si>
    <t>$2.97 / unit</t>
  </si>
  <si>
    <t xml:space="preserve">Post Sale Credit:  </t>
  </si>
  <si>
    <t>Twelve Day Sale</t>
  </si>
  <si>
    <t>Promotion:</t>
  </si>
  <si>
    <t>Post Sale Credit Claim Form</t>
  </si>
  <si>
    <r>
      <rPr>
        <b/>
        <sz val="12"/>
        <color rgb="FFC00000"/>
        <rFont val="Arial"/>
        <family val="2"/>
      </rPr>
      <t>IMPORTANT:</t>
    </r>
    <r>
      <rPr>
        <b/>
        <sz val="12"/>
        <rFont val="Arial"/>
        <family val="2"/>
      </rPr>
      <t xml:space="preserve"> </t>
    </r>
    <r>
      <rPr>
        <sz val="11"/>
        <rFont val="Arial"/>
        <family val="2"/>
      </rPr>
      <t xml:space="preserve">David C. Cook offers different discount levels depending on quantities purchased: 
• 40% - 1-23 units  • 45% - 24 or more units  • 55% - 12+ units of a single title.  
The purchase discount will affect your post sale credit total.  
It will not affect the store margin, which will remain at 15%.  
</t>
    </r>
    <r>
      <rPr>
        <b/>
        <sz val="11"/>
        <color rgb="FFC00000"/>
        <rFont val="Arial"/>
        <family val="2"/>
      </rPr>
      <t>The current purchase  discount is set at 55% for 12 units</t>
    </r>
    <r>
      <rPr>
        <sz val="11"/>
        <rFont val="Arial"/>
        <family val="2"/>
      </rPr>
      <t xml:space="preserve">.  If you purchased at a lower discount, your credit will increase.  Simply change the "Purchase Discount" below to your actual discount for your actual credit. </t>
    </r>
  </si>
  <si>
    <t>David C Cook</t>
  </si>
  <si>
    <t>$2.85 / unit</t>
  </si>
  <si>
    <t>9780830782932</t>
  </si>
  <si>
    <t>9781400235476</t>
  </si>
  <si>
    <t>Jesus Listens Note Taking Edition</t>
  </si>
  <si>
    <t>Substitute Title</t>
  </si>
  <si>
    <t>Twelve Days of Christmas Sale</t>
  </si>
  <si>
    <t>Submit to:</t>
  </si>
  <si>
    <t>orders@bakerbooks.com</t>
  </si>
  <si>
    <t>Baker Publishing Group</t>
  </si>
  <si>
    <t>SUBMIT BEFORE March 1, 2023</t>
  </si>
  <si>
    <t>6030 East Fulton Rd, Ada MI 49301</t>
  </si>
  <si>
    <t>SALE</t>
  </si>
  <si>
    <t>SALE PRICE</t>
  </si>
  <si>
    <t>POST SALE CREDIT</t>
  </si>
  <si>
    <t>POS
Units 
Sold</t>
  </si>
  <si>
    <t>Invoice Retail 
Price</t>
  </si>
  <si>
    <t>Invoice Purchase Discount</t>
  </si>
  <si>
    <t xml:space="preserve">Purchase
 Net Cost
Per Unit  </t>
  </si>
  <si>
    <t>Advertised
Sale Price</t>
  </si>
  <si>
    <t xml:space="preserve">% off retail </t>
  </si>
  <si>
    <t xml:space="preserve">Net Cost
Per Unit </t>
  </si>
  <si>
    <t xml:space="preserve">Retailer 
Margin 
</t>
  </si>
  <si>
    <t>Retailer Discount</t>
  </si>
  <si>
    <t>Per Unit</t>
  </si>
  <si>
    <t>TOTAL
Per Title</t>
  </si>
  <si>
    <t>9780800799830</t>
  </si>
  <si>
    <t>TOTAL:</t>
  </si>
  <si>
    <t xml:space="preserve">Address: </t>
  </si>
  <si>
    <t>City, ST:</t>
  </si>
  <si>
    <t>Contact Name:</t>
  </si>
  <si>
    <t>Title:</t>
  </si>
  <si>
    <t>Signature:</t>
  </si>
  <si>
    <t>November-December Christmas</t>
  </si>
  <si>
    <t>Tyndale House Publishers Customer Service</t>
  </si>
  <si>
    <t>Tyndale House Publishers</t>
  </si>
  <si>
    <t>351 Executive Drive</t>
  </si>
  <si>
    <t>Submit by December 31, 2022</t>
  </si>
  <si>
    <t>Carol Stream, IL 60188</t>
  </si>
  <si>
    <t>Email:</t>
  </si>
  <si>
    <t>csresponse@tyndale.com</t>
  </si>
  <si>
    <r>
      <t xml:space="preserve">9781496444820
</t>
    </r>
    <r>
      <rPr>
        <sz val="10"/>
        <color rgb="FFC00000"/>
        <rFont val="Arial"/>
        <family val="2"/>
      </rPr>
      <t>12-Day Sale, 12/9</t>
    </r>
  </si>
  <si>
    <t>NLT Thinline Ref Bible Filament Enabled Edi LL Rustic Brown</t>
  </si>
  <si>
    <r>
      <t xml:space="preserve">9781496440075
</t>
    </r>
    <r>
      <rPr>
        <sz val="10"/>
        <color rgb="FFC00000"/>
        <rFont val="Arial"/>
        <family val="2"/>
      </rPr>
      <t>12-Day Sale, 12/17</t>
    </r>
  </si>
  <si>
    <t>NLT Life Application Study Bible, Third Edition, Personal Size – Brown Mahogany LL</t>
  </si>
  <si>
    <t>9781496439314</t>
  </si>
  <si>
    <t>NLT Life Application Study Bible Brown/Mahogany Leatherlike</t>
  </si>
  <si>
    <t>9781496445384</t>
  </si>
  <si>
    <t>NLT Life Application Study Bible Girls Teal Pink Flowers</t>
  </si>
  <si>
    <t>9781414397788</t>
  </si>
  <si>
    <t>NLT Life Application Study Bible Girls Purple Teal</t>
  </si>
  <si>
    <t>9781496430779</t>
  </si>
  <si>
    <t>NLT Life Application Study Bible Boys Midnight Blue</t>
  </si>
  <si>
    <t>9781496434326</t>
  </si>
  <si>
    <t>NLT Life Application Study Bible Teen Brown Leatherlike</t>
  </si>
  <si>
    <t>9781496467966</t>
  </si>
  <si>
    <t>Inspire Worship</t>
  </si>
  <si>
    <t>9781496452528</t>
  </si>
  <si>
    <t>Wish Book Christmas</t>
  </si>
  <si>
    <t>9780842331746</t>
  </si>
  <si>
    <t>Child's First Bible</t>
  </si>
  <si>
    <t>9781496401953</t>
  </si>
  <si>
    <t>M is for Manger</t>
  </si>
  <si>
    <r>
      <rPr>
        <b/>
        <sz val="14"/>
        <color rgb="FFC00000"/>
        <rFont val="Calibri"/>
        <family val="2"/>
        <scheme val="minor"/>
      </rPr>
      <t xml:space="preserve">12-Days of Christmas Sale Titles: </t>
    </r>
    <r>
      <rPr>
        <sz val="11"/>
        <rFont val="Calibri"/>
        <family val="2"/>
        <scheme val="minor"/>
      </rPr>
      <t xml:space="preserve">
</t>
    </r>
    <r>
      <rPr>
        <sz val="11"/>
        <rFont val="Arial"/>
        <family val="2"/>
      </rPr>
      <t xml:space="preserve">•   </t>
    </r>
    <r>
      <rPr>
        <sz val="11"/>
        <rFont val="Calibri"/>
        <family val="2"/>
        <scheme val="minor"/>
      </rPr>
      <t>9781496444820/NLT Thinline Refence Bible</t>
    </r>
    <r>
      <rPr>
        <b/>
        <sz val="11"/>
        <color rgb="FFC00000"/>
        <rFont val="Calibri"/>
        <family val="2"/>
        <scheme val="minor"/>
      </rPr>
      <t xml:space="preserve">
     Sales from Friday, 12/9 only
</t>
    </r>
    <r>
      <rPr>
        <sz val="11"/>
        <rFont val="Calibri"/>
        <family val="2"/>
        <scheme val="minor"/>
      </rPr>
      <t>•   9781496440075 / NLT Life Application Study Bible</t>
    </r>
    <r>
      <rPr>
        <b/>
        <sz val="11"/>
        <color rgb="FFC00000"/>
        <rFont val="Calibri"/>
        <family val="2"/>
        <scheme val="minor"/>
      </rPr>
      <t xml:space="preserve">
     Sales from Saturday, 12/17 only</t>
    </r>
  </si>
  <si>
    <r>
      <rPr>
        <b/>
        <i/>
        <sz val="12"/>
        <color rgb="FFFF0000"/>
        <rFont val="Calibri"/>
        <family val="2"/>
        <scheme val="minor"/>
      </rPr>
      <t>OPTIONAL for 12/17</t>
    </r>
    <r>
      <rPr>
        <sz val="11"/>
        <color rgb="FFFF0000"/>
        <rFont val="Calibri"/>
        <family val="2"/>
        <scheme val="minor"/>
      </rPr>
      <t>: NLT Life Application Study Bible, Third Edition, Personal Size</t>
    </r>
  </si>
  <si>
    <t>Brown Mahogany</t>
  </si>
  <si>
    <t xml:space="preserve">One Day Sale price at $24.50
Credit back $3.00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</si>
</sst>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44" formatCode="_(&quot;$&quot;* #,##0.00_);_(&quot;$&quot;* \(#,##0.00\);_(&quot;$&quot;* &quot;-&quot;??_);_(@_)"/>
    <numFmt numFmtId="43" formatCode="_(* #,##0.00_);_(* \(#,##0.00\);_(* &quot;-&quot;??_);_(@_)"/>
    <numFmt numFmtId="164" formatCode="&quot;$&quot;#,##0.00"/>
    <numFmt numFmtId="165" formatCode="\$0.00"/>
    <numFmt numFmtId="166" formatCode="m/d/yy;@"/>
    <numFmt numFmtId="167" formatCode="0.0%"/>
  </numFmts>
  <fonts count="94">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0"/>
      <color theme="1"/>
      <name val="Arial"/>
      <family val="2"/>
    </font>
    <font>
      <sz val="10"/>
      <name val="SansSerif"/>
      <charset val="1"/>
    </font>
    <font>
      <sz val="11"/>
      <color theme="1"/>
      <name val="Calibri"/>
      <family val="2"/>
      <scheme val="minor"/>
    </font>
    <font>
      <sz val="9"/>
      <color theme="1"/>
      <name val="Arial"/>
      <family val="2"/>
    </font>
    <font>
      <b/>
      <sz val="9"/>
      <color theme="1"/>
      <name val="Arial"/>
      <family val="2"/>
    </font>
    <font>
      <sz val="9"/>
      <color rgb="FF000000"/>
      <name val="Arial"/>
      <family val="2"/>
    </font>
    <font>
      <sz val="9"/>
      <color theme="1"/>
      <name val="Calibri"/>
      <family val="2"/>
      <scheme val="minor"/>
    </font>
    <font>
      <b/>
      <u/>
      <sz val="12"/>
      <color theme="1"/>
      <name val="Arial"/>
      <family val="2"/>
    </font>
    <font>
      <b/>
      <sz val="20"/>
      <color theme="1"/>
      <name val="Arial"/>
      <family val="2"/>
    </font>
    <font>
      <b/>
      <sz val="14"/>
      <color theme="1"/>
      <name val="Arial"/>
      <family val="2"/>
    </font>
    <font>
      <b/>
      <sz val="14"/>
      <color indexed="8"/>
      <name val="Arial"/>
      <family val="2"/>
    </font>
    <font>
      <u/>
      <sz val="12"/>
      <color theme="10"/>
      <name val="Arial"/>
      <family val="2"/>
    </font>
    <font>
      <u/>
      <sz val="10"/>
      <color theme="10"/>
      <name val="Arial"/>
      <family val="2"/>
    </font>
    <font>
      <b/>
      <u/>
      <sz val="9"/>
      <color theme="1"/>
      <name val="Arial"/>
      <family val="2"/>
    </font>
    <font>
      <i/>
      <sz val="8"/>
      <color theme="1"/>
      <name val="Arial"/>
      <family val="2"/>
    </font>
    <font>
      <b/>
      <sz val="9"/>
      <color theme="0"/>
      <name val="Arial"/>
      <family val="2"/>
    </font>
    <font>
      <b/>
      <sz val="9"/>
      <color indexed="9"/>
      <name val="Arial"/>
      <family val="2"/>
    </font>
    <font>
      <i/>
      <sz val="9"/>
      <color theme="1"/>
      <name val="Arial"/>
      <family val="2"/>
    </font>
    <font>
      <i/>
      <sz val="10"/>
      <color rgb="FFC00000"/>
      <name val="Arial"/>
      <family val="2"/>
    </font>
    <font>
      <u/>
      <sz val="11"/>
      <color theme="10"/>
      <name val="Arial"/>
      <family val="2"/>
    </font>
    <font>
      <sz val="11"/>
      <color theme="1"/>
      <name val="Arial"/>
      <family val="2"/>
    </font>
    <font>
      <sz val="14"/>
      <color theme="1"/>
      <name val="Arial Black"/>
      <family val="2"/>
    </font>
    <font>
      <sz val="14"/>
      <color theme="1"/>
      <name val="Arial"/>
      <family val="2"/>
    </font>
    <font>
      <b/>
      <u/>
      <sz val="14"/>
      <color theme="1"/>
      <name val="Arial"/>
      <family val="2"/>
    </font>
    <font>
      <b/>
      <sz val="24"/>
      <color theme="1"/>
      <name val="Arial"/>
      <family val="2"/>
    </font>
    <font>
      <sz val="9"/>
      <name val="Arial"/>
      <family val="2"/>
    </font>
    <font>
      <sz val="9"/>
      <color rgb="FF404040"/>
      <name val="Arial"/>
      <family val="2"/>
    </font>
    <font>
      <sz val="11"/>
      <color rgb="FFFF0000"/>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0"/>
      <color rgb="FFFF0000"/>
      <name val="Calibri"/>
      <family val="2"/>
      <scheme val="minor"/>
    </font>
    <font>
      <sz val="12"/>
      <color rgb="FFFF0000"/>
      <name val="Calibri"/>
      <family val="2"/>
      <scheme val="minor"/>
    </font>
    <font>
      <sz val="10"/>
      <color theme="1"/>
      <name val="Calibri"/>
      <family val="2"/>
      <scheme val="minor"/>
    </font>
    <font>
      <sz val="12"/>
      <name val="Calibri"/>
      <family val="2"/>
      <scheme val="minor"/>
    </font>
    <font>
      <b/>
      <sz val="10"/>
      <color theme="1"/>
      <name val="Calibri"/>
      <family val="2"/>
      <scheme val="minor"/>
    </font>
    <font>
      <b/>
      <sz val="10"/>
      <color rgb="FFC00000"/>
      <name val="Calibri"/>
      <family val="2"/>
      <scheme val="minor"/>
    </font>
    <font>
      <b/>
      <sz val="9"/>
      <color theme="1"/>
      <name val="Calibri"/>
      <family val="2"/>
      <scheme val="minor"/>
    </font>
    <font>
      <b/>
      <sz val="18"/>
      <color theme="1"/>
      <name val="Calibri"/>
      <family val="2"/>
      <scheme val="minor"/>
    </font>
    <font>
      <b/>
      <sz val="18"/>
      <color rgb="FFFF0000"/>
      <name val="Calibri"/>
      <family val="2"/>
    </font>
    <font>
      <b/>
      <sz val="14"/>
      <color rgb="FFFF0000"/>
      <name val="Calibri"/>
      <family val="2"/>
    </font>
    <font>
      <b/>
      <sz val="11"/>
      <color indexed="30"/>
      <name val="Calibri"/>
      <family val="2"/>
    </font>
    <font>
      <sz val="18"/>
      <color theme="1"/>
      <name val="Calibri"/>
      <family val="2"/>
      <scheme val="minor"/>
    </font>
    <font>
      <b/>
      <sz val="20"/>
      <color theme="1"/>
      <name val="Calibri"/>
      <family val="2"/>
      <scheme val="minor"/>
    </font>
    <font>
      <b/>
      <sz val="20"/>
      <color rgb="FFFF0000"/>
      <name val="Calibri"/>
      <family val="2"/>
      <scheme val="minor"/>
    </font>
    <font>
      <sz val="11"/>
      <color theme="0"/>
      <name val="Calibri"/>
      <family val="2"/>
      <scheme val="minor"/>
    </font>
    <font>
      <sz val="10"/>
      <name val="Arial"/>
      <family val="2"/>
    </font>
    <font>
      <sz val="12"/>
      <name val="Arial"/>
      <family val="2"/>
    </font>
    <font>
      <sz val="16"/>
      <color theme="1"/>
      <name val="Calibri"/>
      <family val="2"/>
      <scheme val="minor"/>
    </font>
    <font>
      <i/>
      <sz val="11"/>
      <color theme="1"/>
      <name val="Calibri"/>
      <family val="2"/>
      <scheme val="minor"/>
    </font>
    <font>
      <sz val="10"/>
      <color rgb="FFFF0000"/>
      <name val="Calibri"/>
      <family val="2"/>
      <scheme val="minor"/>
    </font>
    <font>
      <sz val="11"/>
      <name val="Calibri"/>
      <family val="2"/>
      <scheme val="minor"/>
    </font>
    <font>
      <b/>
      <sz val="14"/>
      <color theme="1"/>
      <name val="Calibri"/>
      <family val="2"/>
      <scheme val="minor"/>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11"/>
      <color indexed="16"/>
      <name val="Verdana"/>
      <family val="2"/>
    </font>
    <font>
      <b/>
      <sz val="10"/>
      <name val="Verdana"/>
      <family val="2"/>
    </font>
    <font>
      <sz val="11"/>
      <color theme="1"/>
      <name val="Verdana"/>
      <family val="2"/>
    </font>
    <font>
      <b/>
      <sz val="10"/>
      <color indexed="17"/>
      <name val="Verdana"/>
      <family val="2"/>
    </font>
    <font>
      <b/>
      <sz val="10"/>
      <name val="Arial"/>
      <family val="2"/>
    </font>
    <font>
      <b/>
      <sz val="12"/>
      <color rgb="FFC00000"/>
      <name val="Arial"/>
      <family val="2"/>
    </font>
    <font>
      <b/>
      <sz val="12"/>
      <name val="Arial Black"/>
      <family val="2"/>
    </font>
    <font>
      <b/>
      <sz val="12"/>
      <color indexed="12"/>
      <name val="Verdana"/>
      <family val="2"/>
    </font>
    <font>
      <b/>
      <sz val="12"/>
      <name val="Arial"/>
      <family val="2"/>
    </font>
    <font>
      <b/>
      <sz val="24"/>
      <name val="Arial Black"/>
      <family val="2"/>
    </font>
    <font>
      <sz val="11"/>
      <name val="Arial"/>
      <family val="2"/>
    </font>
    <font>
      <b/>
      <sz val="11"/>
      <color rgb="FFC00000"/>
      <name val="Arial"/>
      <family val="2"/>
    </font>
    <font>
      <b/>
      <sz val="10"/>
      <color rgb="FFC00000"/>
      <name val="Verdana"/>
      <family val="2"/>
    </font>
    <font>
      <b/>
      <sz val="12"/>
      <name val="Verdana"/>
      <family val="2"/>
    </font>
    <font>
      <b/>
      <sz val="12"/>
      <name val="Calibri"/>
      <family val="2"/>
      <scheme val="minor"/>
    </font>
    <font>
      <b/>
      <u/>
      <sz val="11"/>
      <color rgb="FFC00000"/>
      <name val="Calibri"/>
      <family val="2"/>
      <scheme val="minor"/>
    </font>
    <font>
      <b/>
      <sz val="11"/>
      <name val="Calibri"/>
      <family val="2"/>
      <scheme val="minor"/>
    </font>
    <font>
      <sz val="10"/>
      <color rgb="FF000000"/>
      <name val="Arial"/>
      <family val="2"/>
    </font>
    <font>
      <b/>
      <sz val="10"/>
      <color theme="1"/>
      <name val="Calibri"/>
      <family val="2"/>
    </font>
    <font>
      <sz val="12"/>
      <color theme="1"/>
      <name val="Calibri"/>
      <family val="2"/>
    </font>
    <font>
      <sz val="10"/>
      <color rgb="FFC00000"/>
      <name val="Arial"/>
      <family val="2"/>
    </font>
    <font>
      <b/>
      <sz val="11"/>
      <color rgb="FFC00000"/>
      <name val="Calibri"/>
      <family val="2"/>
      <scheme val="minor"/>
    </font>
    <font>
      <b/>
      <sz val="14"/>
      <color rgb="FFC00000"/>
      <name val="Calibri"/>
      <family val="2"/>
      <scheme val="minor"/>
    </font>
    <font>
      <b/>
      <i/>
      <sz val="12"/>
      <color rgb="FFFF0000"/>
      <name val="Calibri"/>
      <family val="2"/>
      <scheme val="minor"/>
    </font>
  </fonts>
  <fills count="2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00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rgb="FFB8CCE4"/>
      </patternFill>
    </fill>
    <fill>
      <patternFill patternType="solid">
        <fgColor rgb="FFFFF9E7"/>
        <bgColor rgb="FFFFFF99"/>
      </patternFill>
    </fill>
    <fill>
      <patternFill patternType="solid">
        <fgColor rgb="FFFFF9E7"/>
        <bgColor indexed="64"/>
      </patternFill>
    </fill>
    <fill>
      <patternFill patternType="solid">
        <fgColor theme="0"/>
        <bgColor theme="0"/>
      </patternFill>
    </fill>
    <fill>
      <patternFill patternType="solid">
        <fgColor theme="9" tint="-0.249977111117893"/>
        <bgColor indexed="64"/>
      </patternFill>
    </fill>
    <fill>
      <patternFill patternType="solid">
        <fgColor rgb="FFFFFAEB"/>
        <bgColor rgb="FFFFFF99"/>
      </patternFill>
    </fill>
    <fill>
      <patternFill patternType="solid">
        <fgColor rgb="FFFFFAEB"/>
        <bgColor indexed="64"/>
      </patternFill>
    </fill>
  </fills>
  <borders count="8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ck">
        <color auto="1"/>
      </top>
      <bottom/>
      <diagonal/>
    </border>
    <border>
      <left/>
      <right/>
      <top/>
      <bottom style="thick">
        <color auto="1"/>
      </bottom>
      <diagonal/>
    </border>
    <border>
      <left style="dotted">
        <color auto="1"/>
      </left>
      <right/>
      <top style="thick">
        <color auto="1"/>
      </top>
      <bottom/>
      <diagonal/>
    </border>
    <border>
      <left style="dotted">
        <color auto="1"/>
      </left>
      <right/>
      <top/>
      <bottom/>
      <diagonal/>
    </border>
    <border>
      <left style="dotted">
        <color auto="1"/>
      </left>
      <right/>
      <top/>
      <bottom style="thick">
        <color auto="1"/>
      </bottom>
      <diagonal/>
    </border>
    <border>
      <left style="thick">
        <color auto="1"/>
      </left>
      <right style="medium">
        <color auto="1"/>
      </right>
      <top/>
      <bottom/>
      <diagonal/>
    </border>
    <border>
      <left/>
      <right style="dotted">
        <color auto="1"/>
      </right>
      <top/>
      <bottom/>
      <diagonal/>
    </border>
    <border>
      <left style="thick">
        <color auto="1"/>
      </left>
      <right style="medium">
        <color auto="1"/>
      </right>
      <top style="thick">
        <color auto="1"/>
      </top>
      <bottom/>
      <diagonal/>
    </border>
    <border>
      <left style="medium">
        <color auto="1"/>
      </left>
      <right style="thick">
        <color auto="1"/>
      </right>
      <top style="thick">
        <color auto="1"/>
      </top>
      <bottom/>
      <diagonal/>
    </border>
    <border>
      <left style="medium">
        <color auto="1"/>
      </left>
      <right style="thick">
        <color auto="1"/>
      </right>
      <top/>
      <bottom/>
      <diagonal/>
    </border>
    <border>
      <left style="thick">
        <color auto="1"/>
      </left>
      <right style="medium">
        <color auto="1"/>
      </right>
      <top/>
      <bottom style="thick">
        <color auto="1"/>
      </bottom>
      <diagonal/>
    </border>
    <border>
      <left style="medium">
        <color auto="1"/>
      </left>
      <right style="thick">
        <color auto="1"/>
      </right>
      <top/>
      <bottom style="thick">
        <color auto="1"/>
      </bottom>
      <diagonal/>
    </border>
    <border>
      <left style="dotted">
        <color auto="1"/>
      </left>
      <right/>
      <top/>
      <bottom style="dotted">
        <color auto="1"/>
      </bottom>
      <diagonal/>
    </border>
    <border>
      <left/>
      <right/>
      <top/>
      <bottom style="dotted">
        <color auto="1"/>
      </bottom>
      <diagonal/>
    </border>
    <border>
      <left/>
      <right style="thick">
        <color auto="1"/>
      </right>
      <top/>
      <bottom style="dotted">
        <color auto="1"/>
      </bottom>
      <diagonal/>
    </border>
    <border>
      <left style="thin">
        <color theme="0" tint="-0.499984740745262"/>
      </left>
      <right style="thin">
        <color theme="0" tint="-0.499984740745262"/>
      </right>
      <top style="thick">
        <color auto="1"/>
      </top>
      <bottom style="thin">
        <color theme="0" tint="-0.499984740745262"/>
      </bottom>
      <diagonal/>
    </border>
    <border>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bottom style="thin">
        <color theme="0" tint="-0.499984740745262"/>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top/>
      <bottom style="medium">
        <color theme="4" tint="-0.499984740745262"/>
      </bottom>
      <diagonal/>
    </border>
    <border>
      <left/>
      <right/>
      <top/>
      <bottom style="thin">
        <color indexed="16"/>
      </bottom>
      <diagonal/>
    </border>
    <border>
      <left/>
      <right/>
      <top/>
      <bottom style="thin">
        <color indexed="64"/>
      </bottom>
      <diagonal/>
    </border>
    <border>
      <left/>
      <right/>
      <top style="thin">
        <color indexed="64"/>
      </top>
      <bottom style="double">
        <color indexed="64"/>
      </bottom>
      <diagonal/>
    </border>
    <border>
      <left/>
      <right/>
      <top style="thin">
        <color auto="1"/>
      </top>
      <bottom/>
      <diagonal/>
    </border>
    <border>
      <left/>
      <right/>
      <top style="thin">
        <color indexed="16"/>
      </top>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double">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style="thick">
        <color auto="1"/>
      </bottom>
      <diagonal/>
    </border>
    <border>
      <left/>
      <right/>
      <top/>
      <bottom style="thick">
        <color theme="0" tint="-0.499984740745262"/>
      </bottom>
      <diagonal/>
    </border>
    <border>
      <left/>
      <right/>
      <top style="thick">
        <color theme="0" tint="-0.499984740745262"/>
      </top>
      <bottom style="thick">
        <color theme="0" tint="-0.499984740745262"/>
      </bottom>
      <diagonal/>
    </border>
    <border>
      <left/>
      <right/>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top style="thin">
        <color rgb="FF000000"/>
      </top>
      <bottom style="double">
        <color rgb="FF000000"/>
      </bottom>
      <diagonal/>
    </border>
    <border>
      <left/>
      <right/>
      <top style="thick">
        <color theme="0" tint="-0.499984740745262"/>
      </top>
      <bottom style="medium">
        <color auto="1"/>
      </bottom>
      <diagonal/>
    </border>
    <border>
      <left style="medium">
        <color indexed="64"/>
      </left>
      <right/>
      <top style="thin">
        <color theme="0" tint="-0.499984740745262"/>
      </top>
      <bottom style="thin">
        <color theme="0" tint="-0.499984740745262"/>
      </bottom>
      <diagonal/>
    </border>
    <border>
      <left/>
      <right/>
      <top style="thin">
        <color rgb="FF000000"/>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bottom style="double">
        <color rgb="FF000000"/>
      </bottom>
      <diagonal/>
    </border>
  </borders>
  <cellStyleXfs count="26">
    <xf numFmtId="0" fontId="0" fillId="0" borderId="0"/>
    <xf numFmtId="9" fontId="7" fillId="0" borderId="0" applyFont="0" applyFill="0" applyBorder="0" applyAlignment="0" applyProtection="0"/>
    <xf numFmtId="0" fontId="10" fillId="0" borderId="0"/>
    <xf numFmtId="0" fontId="11"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xf numFmtId="0" fontId="5" fillId="0" borderId="0"/>
    <xf numFmtId="0" fontId="55" fillId="0" borderId="0"/>
    <xf numFmtId="44" fontId="55"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55" fillId="0" borderId="0"/>
    <xf numFmtId="44" fontId="55"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cellStyleXfs>
  <cellXfs count="604">
    <xf numFmtId="0" fontId="0" fillId="0" borderId="0" xfId="0"/>
    <xf numFmtId="0" fontId="12" fillId="0" borderId="0" xfId="0" applyFont="1" applyAlignment="1" applyProtection="1">
      <alignment vertical="top"/>
      <protection locked="0"/>
    </xf>
    <xf numFmtId="0" fontId="12" fillId="0" borderId="0" xfId="0" applyFont="1" applyAlignment="1" applyProtection="1">
      <alignment horizontal="center" vertical="top"/>
      <protection locked="0"/>
    </xf>
    <xf numFmtId="1" fontId="12" fillId="0" borderId="0" xfId="0" applyNumberFormat="1" applyFont="1" applyAlignment="1" applyProtection="1">
      <alignment horizontal="center" vertical="top"/>
      <protection locked="0"/>
    </xf>
    <xf numFmtId="9" fontId="12" fillId="0" borderId="0" xfId="1" applyFont="1" applyAlignment="1" applyProtection="1">
      <alignment horizontal="center" vertical="top"/>
      <protection locked="0"/>
    </xf>
    <xf numFmtId="0" fontId="0" fillId="0" borderId="0" xfId="0" applyAlignment="1" applyProtection="1">
      <alignment vertical="top"/>
      <protection locked="0"/>
    </xf>
    <xf numFmtId="0" fontId="12" fillId="2" borderId="0" xfId="0" applyFont="1" applyFill="1" applyAlignment="1" applyProtection="1">
      <alignment vertical="top"/>
      <protection locked="0"/>
    </xf>
    <xf numFmtId="0" fontId="12" fillId="2" borderId="0" xfId="0" applyFont="1" applyFill="1" applyAlignment="1" applyProtection="1">
      <alignment horizontal="center" vertical="top"/>
      <protection locked="0"/>
    </xf>
    <xf numFmtId="1" fontId="12" fillId="2" borderId="0" xfId="1" applyNumberFormat="1" applyFont="1" applyFill="1" applyAlignment="1" applyProtection="1">
      <alignment horizontal="center" vertical="top"/>
      <protection locked="0"/>
    </xf>
    <xf numFmtId="9" fontId="12" fillId="0" borderId="2" xfId="1" applyFont="1" applyBorder="1" applyAlignment="1" applyProtection="1">
      <alignment horizontal="center" vertical="top"/>
      <protection locked="0"/>
    </xf>
    <xf numFmtId="0" fontId="12" fillId="2" borderId="2" xfId="0" applyFont="1" applyFill="1" applyBorder="1" applyAlignment="1" applyProtection="1">
      <alignment horizontal="center"/>
      <protection locked="0"/>
    </xf>
    <xf numFmtId="9" fontId="12" fillId="0" borderId="0" xfId="1" applyFont="1" applyBorder="1" applyAlignment="1" applyProtection="1">
      <alignment horizontal="center" vertical="top"/>
      <protection locked="0"/>
    </xf>
    <xf numFmtId="0" fontId="9" fillId="0" borderId="0" xfId="0" applyFont="1" applyAlignment="1" applyProtection="1">
      <alignment vertical="center"/>
      <protection locked="0"/>
    </xf>
    <xf numFmtId="0" fontId="12" fillId="0" borderId="0" xfId="0" applyFont="1" applyAlignment="1" applyProtection="1">
      <alignment vertical="center"/>
      <protection locked="0"/>
    </xf>
    <xf numFmtId="164" fontId="12" fillId="0" borderId="0" xfId="0" applyNumberFormat="1" applyFont="1" applyAlignment="1" applyProtection="1">
      <alignment horizontal="center" vertical="top"/>
      <protection locked="0"/>
    </xf>
    <xf numFmtId="0" fontId="12" fillId="2" borderId="0" xfId="0" applyFont="1" applyFill="1" applyAlignment="1" applyProtection="1">
      <alignment horizontal="left" indent="4"/>
      <protection locked="0"/>
    </xf>
    <xf numFmtId="9" fontId="12" fillId="0" borderId="0" xfId="0" applyNumberFormat="1" applyFont="1" applyAlignment="1" applyProtection="1">
      <alignment horizontal="center" vertical="top"/>
      <protection locked="0"/>
    </xf>
    <xf numFmtId="9" fontId="15" fillId="0" borderId="1" xfId="4" applyNumberFormat="1" applyFont="1" applyBorder="1" applyAlignment="1">
      <alignment horizontal="center" vertical="center"/>
    </xf>
    <xf numFmtId="164" fontId="12" fillId="2" borderId="0" xfId="0" applyNumberFormat="1" applyFont="1" applyFill="1" applyAlignment="1" applyProtection="1">
      <alignment horizontal="center" vertical="top"/>
      <protection locked="0"/>
    </xf>
    <xf numFmtId="164" fontId="12" fillId="2" borderId="0" xfId="0" applyNumberFormat="1" applyFont="1" applyFill="1" applyAlignment="1" applyProtection="1">
      <alignment horizontal="left" indent="1"/>
      <protection locked="0"/>
    </xf>
    <xf numFmtId="164" fontId="12" fillId="0" borderId="0" xfId="0" applyNumberFormat="1" applyFont="1" applyAlignment="1" applyProtection="1">
      <alignment horizontal="left" indent="1"/>
      <protection locked="0"/>
    </xf>
    <xf numFmtId="1" fontId="12" fillId="0" borderId="0" xfId="1" applyNumberFormat="1" applyFont="1" applyAlignment="1" applyProtection="1">
      <alignment horizontal="center" vertical="top"/>
      <protection locked="0"/>
    </xf>
    <xf numFmtId="9" fontId="17" fillId="0" borderId="0" xfId="1" applyFont="1" applyAlignment="1" applyProtection="1">
      <alignment horizontal="right" vertical="center" indent="2"/>
      <protection locked="0"/>
    </xf>
    <xf numFmtId="1" fontId="12" fillId="0" borderId="2" xfId="1" applyNumberFormat="1" applyFont="1" applyBorder="1" applyAlignment="1" applyProtection="1">
      <alignment horizontal="center" vertical="top"/>
      <protection locked="0"/>
    </xf>
    <xf numFmtId="0" fontId="14" fillId="0" borderId="1" xfId="4" applyFont="1" applyBorder="1" applyAlignment="1" applyProtection="1">
      <alignment horizontal="center" vertical="center" wrapText="1"/>
      <protection locked="0"/>
    </xf>
    <xf numFmtId="0" fontId="14" fillId="0" borderId="1" xfId="4" applyFont="1" applyBorder="1" applyAlignment="1" applyProtection="1">
      <alignment vertical="center" wrapText="1"/>
      <protection locked="0"/>
    </xf>
    <xf numFmtId="164" fontId="14" fillId="0" borderId="1" xfId="4" applyNumberFormat="1" applyFont="1" applyBorder="1" applyAlignment="1" applyProtection="1">
      <alignment horizontal="center" vertical="center" wrapText="1"/>
      <protection locked="0"/>
    </xf>
    <xf numFmtId="9" fontId="12" fillId="0" borderId="1" xfId="1" applyFont="1" applyBorder="1" applyAlignment="1" applyProtection="1">
      <alignment horizontal="center" vertical="center" wrapText="1"/>
      <protection locked="0"/>
    </xf>
    <xf numFmtId="9" fontId="12" fillId="2" borderId="1" xfId="1" applyFont="1" applyFill="1" applyBorder="1" applyAlignment="1" applyProtection="1">
      <alignment horizontal="center" vertical="center"/>
      <protection locked="0"/>
    </xf>
    <xf numFmtId="1" fontId="12" fillId="2" borderId="1" xfId="1" applyNumberFormat="1" applyFont="1" applyFill="1" applyBorder="1" applyAlignment="1" applyProtection="1">
      <alignment horizontal="center" vertical="center"/>
      <protection locked="0"/>
    </xf>
    <xf numFmtId="164" fontId="12" fillId="0" borderId="1" xfId="0" applyNumberFormat="1" applyFont="1" applyBorder="1" applyAlignment="1">
      <alignment horizontal="center" vertical="center"/>
    </xf>
    <xf numFmtId="1" fontId="12" fillId="0" borderId="0" xfId="0" applyNumberFormat="1" applyFont="1" applyAlignment="1" applyProtection="1">
      <alignment horizontal="center" vertical="center"/>
      <protection locked="0"/>
    </xf>
    <xf numFmtId="0" fontId="12" fillId="0" borderId="0" xfId="0" applyFont="1" applyAlignment="1" applyProtection="1">
      <alignment horizontal="center" vertical="center"/>
      <protection locked="0"/>
    </xf>
    <xf numFmtId="164" fontId="12" fillId="0" borderId="0" xfId="0" applyNumberFormat="1" applyFont="1" applyAlignment="1" applyProtection="1">
      <alignment horizontal="center" vertical="center"/>
      <protection locked="0"/>
    </xf>
    <xf numFmtId="9" fontId="12" fillId="0" borderId="0" xfId="1" applyFont="1" applyBorder="1" applyAlignment="1" applyProtection="1">
      <alignment horizontal="center" vertical="center" wrapText="1"/>
      <protection locked="0"/>
    </xf>
    <xf numFmtId="9" fontId="12" fillId="2" borderId="0" xfId="1" applyFont="1" applyFill="1" applyBorder="1" applyAlignment="1" applyProtection="1">
      <alignment horizontal="center" vertical="center"/>
      <protection locked="0"/>
    </xf>
    <xf numFmtId="1" fontId="12" fillId="2" borderId="0" xfId="1" applyNumberFormat="1" applyFont="1" applyFill="1" applyBorder="1" applyAlignment="1" applyProtection="1">
      <alignment horizontal="center" vertical="center"/>
      <protection locked="0"/>
    </xf>
    <xf numFmtId="164" fontId="12" fillId="0" borderId="9" xfId="0" applyNumberFormat="1" applyFont="1" applyBorder="1" applyAlignment="1">
      <alignment horizontal="center" vertical="center"/>
    </xf>
    <xf numFmtId="0" fontId="9" fillId="0" borderId="0" xfId="0" applyFont="1" applyAlignment="1" applyProtection="1">
      <alignment vertical="top"/>
      <protection locked="0"/>
    </xf>
    <xf numFmtId="1" fontId="14" fillId="0" borderId="1" xfId="4" applyNumberFormat="1" applyFont="1" applyBorder="1" applyAlignment="1" applyProtection="1">
      <alignment horizontal="center" vertical="center" wrapText="1"/>
      <protection locked="0"/>
    </xf>
    <xf numFmtId="9" fontId="12" fillId="2" borderId="10" xfId="1" applyFont="1" applyFill="1" applyBorder="1" applyAlignment="1" applyProtection="1">
      <alignment horizontal="center" vertical="center"/>
      <protection locked="0"/>
    </xf>
    <xf numFmtId="0" fontId="6" fillId="0" borderId="0" xfId="0" applyFont="1" applyAlignment="1" applyProtection="1">
      <alignment vertical="center"/>
      <protection locked="0"/>
    </xf>
    <xf numFmtId="0" fontId="9" fillId="0" borderId="0" xfId="0" applyFont="1" applyAlignment="1" applyProtection="1">
      <alignment vertical="top" wrapText="1"/>
      <protection locked="0"/>
    </xf>
    <xf numFmtId="9" fontId="12" fillId="2" borderId="2" xfId="1" applyFont="1" applyFill="1" applyBorder="1" applyAlignment="1" applyProtection="1">
      <alignment horizontal="center" vertical="top"/>
      <protection locked="0"/>
    </xf>
    <xf numFmtId="1" fontId="12" fillId="2" borderId="2" xfId="1" applyNumberFormat="1" applyFont="1" applyFill="1" applyBorder="1" applyAlignment="1" applyProtection="1">
      <alignment horizontal="center" vertical="top"/>
      <protection locked="0"/>
    </xf>
    <xf numFmtId="0" fontId="12" fillId="0" borderId="0" xfId="0" applyFont="1" applyAlignment="1" applyProtection="1">
      <alignment vertical="center" wrapText="1"/>
      <protection locked="0"/>
    </xf>
    <xf numFmtId="0" fontId="12" fillId="0" borderId="0" xfId="0" applyFont="1" applyAlignment="1" applyProtection="1">
      <alignment vertical="top" wrapText="1"/>
      <protection locked="0"/>
    </xf>
    <xf numFmtId="0" fontId="12" fillId="0" borderId="11"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12" fillId="0" borderId="6"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2" fillId="0" borderId="11" xfId="0" applyFont="1" applyBorder="1" applyAlignment="1" applyProtection="1">
      <alignment horizontal="left" vertical="center"/>
      <protection locked="0"/>
    </xf>
    <xf numFmtId="9" fontId="12" fillId="0" borderId="0" xfId="0" applyNumberFormat="1" applyFont="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3" fillId="0" borderId="13" xfId="0" applyFont="1" applyBorder="1" applyAlignment="1" applyProtection="1">
      <alignment vertical="center"/>
      <protection locked="0"/>
    </xf>
    <xf numFmtId="0" fontId="12" fillId="0" borderId="14" xfId="0" applyFont="1" applyBorder="1" applyAlignment="1" applyProtection="1">
      <alignment horizontal="left" vertical="center" indent="1"/>
      <protection locked="0"/>
    </xf>
    <xf numFmtId="0" fontId="12" fillId="0" borderId="15" xfId="0" applyFont="1" applyBorder="1" applyAlignment="1" applyProtection="1">
      <alignment horizontal="left" vertical="center" indent="1"/>
      <protection locked="0"/>
    </xf>
    <xf numFmtId="0" fontId="22" fillId="0" borderId="14" xfId="0" applyFont="1" applyBorder="1" applyAlignment="1" applyProtection="1">
      <alignment horizontal="left" vertical="center" indent="1"/>
      <protection locked="0"/>
    </xf>
    <xf numFmtId="0" fontId="22" fillId="0" borderId="0" xfId="0" applyFont="1" applyAlignment="1" applyProtection="1">
      <alignment vertical="center"/>
      <protection locked="0"/>
    </xf>
    <xf numFmtId="6" fontId="12" fillId="0" borderId="0" xfId="0" applyNumberFormat="1" applyFont="1" applyAlignment="1" applyProtection="1">
      <alignment horizontal="left" vertical="center"/>
      <protection locked="0"/>
    </xf>
    <xf numFmtId="0" fontId="12" fillId="0" borderId="5" xfId="0" applyFont="1" applyBorder="1" applyAlignment="1" applyProtection="1">
      <alignment horizontal="left" vertical="center" indent="1"/>
      <protection locked="0"/>
    </xf>
    <xf numFmtId="0" fontId="12" fillId="0" borderId="7" xfId="0" applyFont="1" applyBorder="1" applyAlignment="1" applyProtection="1">
      <alignment horizontal="left" vertical="center" indent="1"/>
      <protection locked="0"/>
    </xf>
    <xf numFmtId="0" fontId="14" fillId="0" borderId="1" xfId="4" applyFont="1" applyBorder="1" applyAlignment="1">
      <alignment horizontal="center" vertical="center" wrapText="1"/>
    </xf>
    <xf numFmtId="0" fontId="14" fillId="0" borderId="1" xfId="4" applyFont="1" applyBorder="1" applyAlignment="1">
      <alignment vertical="center" wrapText="1"/>
    </xf>
    <xf numFmtId="164" fontId="14" fillId="0" borderId="1" xfId="4" applyNumberFormat="1" applyFont="1" applyBorder="1" applyAlignment="1">
      <alignment horizontal="center" vertical="center" wrapText="1"/>
    </xf>
    <xf numFmtId="1" fontId="13" fillId="3" borderId="16" xfId="1" applyNumberFormat="1" applyFont="1" applyFill="1" applyBorder="1" applyAlignment="1" applyProtection="1">
      <alignment horizontal="center" vertical="center"/>
    </xf>
    <xf numFmtId="0" fontId="12" fillId="0" borderId="14" xfId="0" applyFont="1" applyBorder="1" applyAlignment="1" applyProtection="1">
      <alignment horizontal="left" vertical="center" indent="2"/>
      <protection locked="0"/>
    </xf>
    <xf numFmtId="0" fontId="12" fillId="0" borderId="15" xfId="0" applyFont="1" applyBorder="1" applyAlignment="1" applyProtection="1">
      <alignment horizontal="left" vertical="center" indent="2"/>
      <protection locked="0"/>
    </xf>
    <xf numFmtId="0" fontId="14" fillId="2" borderId="10" xfId="4" applyFont="1" applyFill="1" applyBorder="1" applyAlignment="1" applyProtection="1">
      <alignment horizontal="center" vertical="center" wrapText="1"/>
      <protection locked="0"/>
    </xf>
    <xf numFmtId="0" fontId="14" fillId="2" borderId="10" xfId="4" applyFont="1" applyFill="1" applyBorder="1" applyAlignment="1" applyProtection="1">
      <alignment vertical="center" wrapText="1"/>
      <protection locked="0"/>
    </xf>
    <xf numFmtId="164" fontId="14" fillId="2" borderId="10" xfId="4" applyNumberFormat="1" applyFont="1" applyFill="1" applyBorder="1" applyAlignment="1" applyProtection="1">
      <alignment horizontal="center" vertical="center" wrapText="1"/>
      <protection locked="0"/>
    </xf>
    <xf numFmtId="9" fontId="12" fillId="2" borderId="10" xfId="1" applyFont="1" applyFill="1" applyBorder="1" applyAlignment="1" applyProtection="1">
      <alignment horizontal="center" vertical="center" wrapText="1"/>
      <protection locked="0"/>
    </xf>
    <xf numFmtId="0" fontId="14" fillId="2" borderId="1" xfId="4" applyFont="1" applyFill="1" applyBorder="1" applyAlignment="1" applyProtection="1">
      <alignment horizontal="center" vertical="center" wrapText="1"/>
      <protection locked="0"/>
    </xf>
    <xf numFmtId="0" fontId="14" fillId="2" borderId="1" xfId="4" applyFont="1" applyFill="1" applyBorder="1" applyAlignment="1" applyProtection="1">
      <alignment vertical="center" wrapText="1"/>
      <protection locked="0"/>
    </xf>
    <xf numFmtId="164" fontId="14" fillId="2" borderId="1" xfId="4" applyNumberFormat="1" applyFont="1" applyFill="1" applyBorder="1" applyAlignment="1" applyProtection="1">
      <alignment horizontal="center" vertical="center" wrapText="1"/>
      <protection locked="0"/>
    </xf>
    <xf numFmtId="9" fontId="12" fillId="2" borderId="1" xfId="1" applyFont="1" applyFill="1" applyBorder="1" applyAlignment="1" applyProtection="1">
      <alignment horizontal="center" vertical="center" wrapText="1"/>
      <protection locked="0"/>
    </xf>
    <xf numFmtId="9" fontId="12" fillId="2" borderId="1" xfId="0" applyNumberFormat="1" applyFont="1" applyFill="1" applyBorder="1" applyAlignment="1" applyProtection="1">
      <alignment horizontal="center" vertical="center" wrapText="1"/>
      <protection locked="0"/>
    </xf>
    <xf numFmtId="9" fontId="12" fillId="2" borderId="1" xfId="0" applyNumberFormat="1" applyFont="1" applyFill="1" applyBorder="1" applyAlignment="1" applyProtection="1">
      <alignment horizontal="center" vertical="center"/>
      <protection locked="0"/>
    </xf>
    <xf numFmtId="0" fontId="12" fillId="0" borderId="5" xfId="0" applyFont="1" applyBorder="1" applyAlignment="1" applyProtection="1">
      <alignment horizontal="left" vertical="top" indent="1"/>
      <protection locked="0"/>
    </xf>
    <xf numFmtId="1" fontId="24" fillId="4" borderId="0" xfId="0" applyNumberFormat="1" applyFont="1" applyFill="1" applyAlignment="1" applyProtection="1">
      <alignment horizontal="center" vertical="top"/>
      <protection locked="0"/>
    </xf>
    <xf numFmtId="1" fontId="25" fillId="4" borderId="0" xfId="0" applyNumberFormat="1" applyFont="1" applyFill="1" applyAlignment="1" applyProtection="1">
      <alignment horizontal="center" vertical="top"/>
      <protection locked="0"/>
    </xf>
    <xf numFmtId="1" fontId="13" fillId="3" borderId="21" xfId="1" applyNumberFormat="1" applyFont="1" applyFill="1" applyBorder="1" applyAlignment="1" applyProtection="1">
      <alignment vertical="center"/>
    </xf>
    <xf numFmtId="164" fontId="13" fillId="3" borderId="20" xfId="0" applyNumberFormat="1" applyFont="1" applyFill="1" applyBorder="1" applyAlignment="1">
      <alignment horizontal="center" vertical="center"/>
    </xf>
    <xf numFmtId="164" fontId="13" fillId="3" borderId="22" xfId="0" applyNumberFormat="1" applyFont="1" applyFill="1" applyBorder="1" applyAlignment="1">
      <alignment vertical="center"/>
    </xf>
    <xf numFmtId="1" fontId="13" fillId="3" borderId="16" xfId="1" applyNumberFormat="1" applyFont="1" applyFill="1" applyBorder="1" applyAlignment="1" applyProtection="1">
      <alignment horizontal="center"/>
    </xf>
    <xf numFmtId="9" fontId="13" fillId="3" borderId="20" xfId="1" applyFont="1" applyFill="1" applyBorder="1" applyAlignment="1" applyProtection="1">
      <alignment horizontal="center"/>
    </xf>
    <xf numFmtId="1" fontId="13" fillId="3" borderId="16" xfId="1" applyNumberFormat="1" applyFont="1" applyFill="1" applyBorder="1" applyAlignment="1" applyProtection="1">
      <alignment horizontal="center" vertical="top"/>
    </xf>
    <xf numFmtId="9" fontId="13" fillId="3" borderId="20" xfId="1" applyFont="1" applyFill="1" applyBorder="1" applyAlignment="1" applyProtection="1">
      <alignment horizontal="center" vertical="top"/>
    </xf>
    <xf numFmtId="1" fontId="13" fillId="3" borderId="18" xfId="1" applyNumberFormat="1" applyFont="1" applyFill="1" applyBorder="1" applyAlignment="1" applyProtection="1">
      <alignment horizontal="center"/>
    </xf>
    <xf numFmtId="9" fontId="13" fillId="3" borderId="19" xfId="1" applyFont="1" applyFill="1" applyBorder="1" applyAlignment="1" applyProtection="1">
      <alignment horizontal="center"/>
    </xf>
    <xf numFmtId="164" fontId="13" fillId="3" borderId="20" xfId="0" applyNumberFormat="1" applyFont="1" applyFill="1" applyBorder="1" applyAlignment="1">
      <alignment horizontal="center" vertical="top"/>
    </xf>
    <xf numFmtId="0" fontId="12" fillId="0" borderId="14" xfId="0" applyFont="1" applyBorder="1" applyAlignment="1" applyProtection="1">
      <alignment horizontal="left" vertical="top" indent="2"/>
      <protection locked="0"/>
    </xf>
    <xf numFmtId="0" fontId="16" fillId="0" borderId="0" xfId="0" applyFont="1" applyAlignment="1" applyProtection="1">
      <alignment vertical="top" wrapText="1"/>
      <protection locked="0"/>
    </xf>
    <xf numFmtId="0" fontId="12" fillId="0" borderId="14" xfId="0" applyFont="1" applyBorder="1" applyAlignment="1" applyProtection="1">
      <alignment horizontal="left" vertical="top" indent="1"/>
      <protection locked="0"/>
    </xf>
    <xf numFmtId="0" fontId="12" fillId="0" borderId="23" xfId="0" applyFont="1" applyBorder="1" applyAlignment="1" applyProtection="1">
      <alignment horizontal="left" vertical="center" indent="1"/>
      <protection locked="0"/>
    </xf>
    <xf numFmtId="0" fontId="12" fillId="0" borderId="24" xfId="0" applyFont="1" applyBorder="1" applyAlignment="1" applyProtection="1">
      <alignment vertical="center"/>
      <protection locked="0"/>
    </xf>
    <xf numFmtId="0" fontId="12" fillId="0" borderId="25" xfId="0" applyFont="1" applyBorder="1" applyAlignment="1" applyProtection="1">
      <alignment vertical="center"/>
      <protection locked="0"/>
    </xf>
    <xf numFmtId="0" fontId="30" fillId="0" borderId="0" xfId="0" applyFont="1" applyProtection="1">
      <protection locked="0"/>
    </xf>
    <xf numFmtId="0" fontId="31" fillId="0" borderId="0" xfId="0" applyFont="1" applyAlignment="1" applyProtection="1">
      <alignment vertical="top" wrapText="1"/>
      <protection locked="0"/>
    </xf>
    <xf numFmtId="0" fontId="0" fillId="0" borderId="0" xfId="0" applyProtection="1">
      <protection locked="0"/>
    </xf>
    <xf numFmtId="0" fontId="13" fillId="0" borderId="26" xfId="0" applyFont="1" applyBorder="1" applyAlignment="1" applyProtection="1">
      <alignment horizontal="center" vertical="center"/>
      <protection locked="0"/>
    </xf>
    <xf numFmtId="0" fontId="13" fillId="0" borderId="26" xfId="0" applyFont="1" applyBorder="1" applyAlignment="1" applyProtection="1">
      <alignment horizontal="center" vertical="center" wrapText="1"/>
      <protection locked="0"/>
    </xf>
    <xf numFmtId="164" fontId="13" fillId="0" borderId="26" xfId="0" applyNumberFormat="1" applyFont="1" applyBorder="1" applyAlignment="1" applyProtection="1">
      <alignment horizontal="center" vertical="center"/>
      <protection locked="0"/>
    </xf>
    <xf numFmtId="9" fontId="13" fillId="0" borderId="26" xfId="0" applyNumberFormat="1" applyFont="1" applyBorder="1" applyAlignment="1" applyProtection="1">
      <alignment horizontal="center" vertical="center" wrapText="1"/>
      <protection locked="0"/>
    </xf>
    <xf numFmtId="9" fontId="13" fillId="0" borderId="26" xfId="1" applyFont="1" applyBorder="1" applyAlignment="1" applyProtection="1">
      <alignment horizontal="center" vertical="center" wrapText="1"/>
      <protection locked="0"/>
    </xf>
    <xf numFmtId="1" fontId="13" fillId="0" borderId="26" xfId="0" applyNumberFormat="1"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vertical="center" wrapText="1"/>
      <protection locked="0"/>
    </xf>
    <xf numFmtId="1" fontId="14" fillId="2" borderId="10" xfId="4" applyNumberFormat="1" applyFont="1" applyFill="1" applyBorder="1" applyAlignment="1" applyProtection="1">
      <alignment horizontal="center" vertical="center" wrapText="1"/>
      <protection locked="0"/>
    </xf>
    <xf numFmtId="1" fontId="14" fillId="0" borderId="1" xfId="4" applyNumberFormat="1" applyFont="1" applyBorder="1" applyAlignment="1">
      <alignment horizontal="center" wrapText="1"/>
    </xf>
    <xf numFmtId="0" fontId="34" fillId="0" borderId="28" xfId="0" applyFont="1" applyBorder="1" applyAlignment="1">
      <alignment horizontal="left" wrapText="1"/>
    </xf>
    <xf numFmtId="0" fontId="34" fillId="0" borderId="29" xfId="0" applyFont="1" applyBorder="1" applyAlignment="1">
      <alignment horizontal="left" wrapText="1"/>
    </xf>
    <xf numFmtId="0" fontId="14" fillId="0" borderId="1" xfId="4" applyFont="1" applyBorder="1" applyAlignment="1">
      <alignment horizontal="center" wrapText="1"/>
    </xf>
    <xf numFmtId="164" fontId="14" fillId="0" borderId="1" xfId="4" applyNumberFormat="1" applyFont="1" applyBorder="1" applyAlignment="1">
      <alignment horizontal="center" wrapText="1"/>
    </xf>
    <xf numFmtId="9" fontId="12" fillId="2" borderId="1" xfId="1" applyFont="1" applyFill="1" applyBorder="1" applyAlignment="1" applyProtection="1">
      <alignment horizontal="center"/>
      <protection locked="0"/>
    </xf>
    <xf numFmtId="1" fontId="12" fillId="2" borderId="1" xfId="1" applyNumberFormat="1" applyFont="1" applyFill="1" applyBorder="1" applyAlignment="1" applyProtection="1">
      <alignment horizontal="center"/>
      <protection locked="0"/>
    </xf>
    <xf numFmtId="164" fontId="12" fillId="0" borderId="1" xfId="0" applyNumberFormat="1" applyFont="1" applyBorder="1" applyAlignment="1">
      <alignment horizontal="center"/>
    </xf>
    <xf numFmtId="9" fontId="12" fillId="0" borderId="0" xfId="0" applyNumberFormat="1" applyFont="1" applyAlignment="1" applyProtection="1">
      <alignment horizontal="center"/>
      <protection locked="0"/>
    </xf>
    <xf numFmtId="0" fontId="9" fillId="0" borderId="0" xfId="0" applyFont="1" applyAlignment="1" applyProtection="1">
      <alignment horizontal="center"/>
      <protection locked="0"/>
    </xf>
    <xf numFmtId="0" fontId="9" fillId="0" borderId="0" xfId="0" applyFont="1" applyAlignment="1" applyProtection="1">
      <alignment horizontal="center" wrapText="1"/>
      <protection locked="0"/>
    </xf>
    <xf numFmtId="165" fontId="14" fillId="0" borderId="1" xfId="4" applyNumberFormat="1" applyFont="1" applyBorder="1" applyAlignment="1" applyProtection="1">
      <alignment horizontal="center" vertical="center" wrapText="1"/>
      <protection locked="0"/>
    </xf>
    <xf numFmtId="165" fontId="12" fillId="0" borderId="1" xfId="1" applyNumberFormat="1" applyFont="1" applyBorder="1" applyAlignment="1" applyProtection="1">
      <alignment horizontal="center" vertical="center" wrapText="1"/>
      <protection locked="0"/>
    </xf>
    <xf numFmtId="0" fontId="5" fillId="0" borderId="0" xfId="8"/>
    <xf numFmtId="0" fontId="5" fillId="0" borderId="0" xfId="8" applyAlignment="1">
      <alignment horizontal="center" wrapText="1"/>
    </xf>
    <xf numFmtId="0" fontId="5" fillId="0" borderId="0" xfId="8" applyAlignment="1">
      <alignment horizontal="center"/>
    </xf>
    <xf numFmtId="164" fontId="5" fillId="0" borderId="0" xfId="8" applyNumberFormat="1" applyAlignment="1">
      <alignment horizontal="center"/>
    </xf>
    <xf numFmtId="1" fontId="5" fillId="0" borderId="0" xfId="8" applyNumberFormat="1" applyAlignment="1">
      <alignment horizontal="center"/>
    </xf>
    <xf numFmtId="0" fontId="5" fillId="0" borderId="0" xfId="8" applyAlignment="1">
      <alignment vertical="center"/>
    </xf>
    <xf numFmtId="164" fontId="38" fillId="6" borderId="10" xfId="8" applyNumberFormat="1" applyFont="1" applyFill="1" applyBorder="1" applyAlignment="1" applyProtection="1">
      <alignment horizontal="center" vertical="center" wrapText="1"/>
      <protection locked="0"/>
    </xf>
    <xf numFmtId="49" fontId="39" fillId="6" borderId="27" xfId="8" applyNumberFormat="1" applyFont="1" applyFill="1" applyBorder="1" applyAlignment="1" applyProtection="1">
      <alignment horizontal="center" vertical="center" wrapText="1"/>
      <protection locked="0"/>
    </xf>
    <xf numFmtId="1" fontId="38" fillId="6" borderId="30" xfId="8" applyNumberFormat="1" applyFont="1" applyFill="1" applyBorder="1" applyAlignment="1" applyProtection="1">
      <alignment horizontal="center" vertical="center" wrapText="1"/>
      <protection locked="0"/>
    </xf>
    <xf numFmtId="0" fontId="5" fillId="0" borderId="31" xfId="8" applyBorder="1" applyAlignment="1">
      <alignment horizontal="center" wrapText="1"/>
    </xf>
    <xf numFmtId="164" fontId="5" fillId="2" borderId="32" xfId="8" applyNumberFormat="1" applyFill="1" applyBorder="1" applyAlignment="1">
      <alignment horizontal="center"/>
    </xf>
    <xf numFmtId="164" fontId="5" fillId="2" borderId="32" xfId="8" applyNumberFormat="1" applyFill="1" applyBorder="1"/>
    <xf numFmtId="0" fontId="44" fillId="2" borderId="32" xfId="8" applyFont="1" applyFill="1" applyBorder="1" applyAlignment="1">
      <alignment horizontal="center"/>
    </xf>
    <xf numFmtId="0" fontId="5" fillId="2" borderId="32" xfId="8" applyFill="1" applyBorder="1" applyAlignment="1">
      <alignment horizontal="center"/>
    </xf>
    <xf numFmtId="0" fontId="37" fillId="2" borderId="32" xfId="8" applyFont="1" applyFill="1" applyBorder="1" applyAlignment="1">
      <alignment horizontal="right"/>
    </xf>
    <xf numFmtId="1" fontId="5" fillId="2" borderId="33" xfId="8" applyNumberFormat="1" applyFill="1" applyBorder="1" applyAlignment="1">
      <alignment horizontal="center"/>
    </xf>
    <xf numFmtId="0" fontId="5" fillId="0" borderId="34" xfId="8" applyBorder="1" applyAlignment="1">
      <alignment horizontal="center" wrapText="1"/>
    </xf>
    <xf numFmtId="164" fontId="5" fillId="2" borderId="0" xfId="8" applyNumberFormat="1" applyFill="1" applyAlignment="1">
      <alignment horizontal="center"/>
    </xf>
    <xf numFmtId="164" fontId="5" fillId="2" borderId="0" xfId="8" applyNumberFormat="1" applyFill="1"/>
    <xf numFmtId="0" fontId="44" fillId="2" borderId="0" xfId="8" applyFont="1" applyFill="1" applyAlignment="1">
      <alignment horizontal="center"/>
    </xf>
    <xf numFmtId="0" fontId="5" fillId="2" borderId="0" xfId="8" applyFill="1" applyAlignment="1">
      <alignment horizontal="center"/>
    </xf>
    <xf numFmtId="0" fontId="37" fillId="2" borderId="0" xfId="8" applyFont="1" applyFill="1" applyAlignment="1">
      <alignment horizontal="right"/>
    </xf>
    <xf numFmtId="1" fontId="5" fillId="2" borderId="35" xfId="8" applyNumberFormat="1" applyFill="1" applyBorder="1" applyAlignment="1">
      <alignment horizontal="center"/>
    </xf>
    <xf numFmtId="0" fontId="5" fillId="2" borderId="0" xfId="8" applyFill="1" applyAlignment="1">
      <alignment horizontal="center" vertical="center"/>
    </xf>
    <xf numFmtId="164" fontId="5" fillId="2" borderId="0" xfId="8" applyNumberFormat="1" applyFill="1" applyAlignment="1">
      <alignment horizontal="center" vertical="center"/>
    </xf>
    <xf numFmtId="0" fontId="45" fillId="2" borderId="0" xfId="8" applyFont="1" applyFill="1" applyAlignment="1">
      <alignment horizontal="center" vertical="center"/>
    </xf>
    <xf numFmtId="0" fontId="5" fillId="2" borderId="0" xfId="8" applyFill="1"/>
    <xf numFmtId="164" fontId="46" fillId="2" borderId="0" xfId="8" applyNumberFormat="1" applyFont="1" applyFill="1" applyAlignment="1">
      <alignment horizontal="center" vertical="center"/>
    </xf>
    <xf numFmtId="1" fontId="39" fillId="2" borderId="0" xfId="8" applyNumberFormat="1" applyFont="1" applyFill="1" applyAlignment="1">
      <alignment horizontal="left" vertical="center" wrapText="1"/>
    </xf>
    <xf numFmtId="1" fontId="39" fillId="2" borderId="0" xfId="8" applyNumberFormat="1" applyFont="1" applyFill="1" applyAlignment="1">
      <alignment wrapText="1"/>
    </xf>
    <xf numFmtId="1" fontId="39" fillId="2" borderId="0" xfId="8" applyNumberFormat="1" applyFont="1" applyFill="1" applyAlignment="1">
      <alignment horizontal="center" vertical="center" wrapText="1"/>
    </xf>
    <xf numFmtId="0" fontId="47" fillId="0" borderId="34" xfId="8" applyFont="1" applyBorder="1" applyAlignment="1">
      <alignment horizontal="center" wrapText="1"/>
    </xf>
    <xf numFmtId="0" fontId="47" fillId="2" borderId="0" xfId="8" applyFont="1" applyFill="1" applyAlignment="1">
      <alignment horizontal="left" vertical="center"/>
    </xf>
    <xf numFmtId="0" fontId="47" fillId="2" borderId="0" xfId="8" applyFont="1" applyFill="1"/>
    <xf numFmtId="0" fontId="47" fillId="2" borderId="0" xfId="8" applyFont="1" applyFill="1" applyAlignment="1">
      <alignment horizontal="center" vertical="center"/>
    </xf>
    <xf numFmtId="164" fontId="47" fillId="2" borderId="0" xfId="8" applyNumberFormat="1" applyFont="1" applyFill="1" applyAlignment="1">
      <alignment horizontal="center" vertical="center"/>
    </xf>
    <xf numFmtId="1" fontId="48" fillId="2" borderId="0" xfId="8" applyNumberFormat="1" applyFont="1" applyFill="1" applyAlignment="1">
      <alignment horizontal="left" vertical="center"/>
    </xf>
    <xf numFmtId="1" fontId="51" fillId="0" borderId="35" xfId="8" applyNumberFormat="1" applyFont="1" applyBorder="1" applyAlignment="1">
      <alignment horizontal="center" vertical="center"/>
    </xf>
    <xf numFmtId="0" fontId="5" fillId="0" borderId="36" xfId="8" applyBorder="1" applyAlignment="1">
      <alignment horizontal="center" wrapText="1"/>
    </xf>
    <xf numFmtId="0" fontId="5" fillId="0" borderId="37" xfId="8" applyBorder="1"/>
    <xf numFmtId="0" fontId="5" fillId="0" borderId="37" xfId="8" applyBorder="1" applyAlignment="1">
      <alignment horizontal="center"/>
    </xf>
    <xf numFmtId="164" fontId="5" fillId="0" borderId="37" xfId="8" applyNumberFormat="1" applyBorder="1" applyAlignment="1">
      <alignment horizontal="center"/>
    </xf>
    <xf numFmtId="0" fontId="52" fillId="0" borderId="37" xfId="8" applyFont="1" applyBorder="1"/>
    <xf numFmtId="1" fontId="5" fillId="0" borderId="38" xfId="8" applyNumberFormat="1" applyBorder="1" applyAlignment="1">
      <alignment horizontal="center"/>
    </xf>
    <xf numFmtId="0" fontId="62" fillId="0" borderId="0" xfId="14" applyFont="1"/>
    <xf numFmtId="1" fontId="66" fillId="0" borderId="0" xfId="14" applyNumberFormat="1" applyFont="1" applyAlignment="1">
      <alignment horizontal="right" vertical="top"/>
    </xf>
    <xf numFmtId="1" fontId="68" fillId="0" borderId="0" xfId="14" applyNumberFormat="1" applyFont="1" applyAlignment="1">
      <alignment horizontal="right"/>
    </xf>
    <xf numFmtId="0" fontId="65" fillId="0" borderId="0" xfId="14" applyFont="1"/>
    <xf numFmtId="0" fontId="63" fillId="0" borderId="0" xfId="14" applyFont="1" applyAlignment="1">
      <alignment horizontal="right"/>
    </xf>
    <xf numFmtId="0" fontId="63" fillId="0" borderId="0" xfId="14" applyFont="1"/>
    <xf numFmtId="14" fontId="63" fillId="0" borderId="0" xfId="14" applyNumberFormat="1" applyFont="1" applyAlignment="1" applyProtection="1">
      <alignment horizontal="left"/>
      <protection locked="0"/>
    </xf>
    <xf numFmtId="7" fontId="69" fillId="0" borderId="0" xfId="14" applyNumberFormat="1" applyFont="1" applyAlignment="1">
      <alignment horizontal="left"/>
    </xf>
    <xf numFmtId="0" fontId="69" fillId="0" borderId="0" xfId="14" applyFont="1" applyAlignment="1">
      <alignment horizontal="left"/>
    </xf>
    <xf numFmtId="1" fontId="63" fillId="0" borderId="0" xfId="14" applyNumberFormat="1" applyFont="1" applyAlignment="1">
      <alignment horizontal="center"/>
    </xf>
    <xf numFmtId="49" fontId="64" fillId="0" borderId="0" xfId="14" applyNumberFormat="1" applyFont="1" applyAlignment="1">
      <alignment horizontal="center"/>
    </xf>
    <xf numFmtId="0" fontId="64" fillId="0" borderId="0" xfId="14" applyFont="1"/>
    <xf numFmtId="7" fontId="63" fillId="0" borderId="0" xfId="15" applyNumberFormat="1" applyFont="1" applyBorder="1" applyAlignment="1">
      <alignment horizontal="left"/>
    </xf>
    <xf numFmtId="7" fontId="63" fillId="0" borderId="0" xfId="15" applyNumberFormat="1" applyFont="1" applyFill="1" applyBorder="1" applyAlignment="1">
      <alignment horizontal="left"/>
    </xf>
    <xf numFmtId="10" fontId="63" fillId="0" borderId="0" xfId="14" applyNumberFormat="1" applyFont="1" applyAlignment="1">
      <alignment horizontal="left"/>
    </xf>
    <xf numFmtId="0" fontId="71" fillId="14" borderId="0" xfId="14" applyFont="1" applyFill="1" applyAlignment="1">
      <alignment horizontal="center" vertical="center" wrapText="1"/>
    </xf>
    <xf numFmtId="0" fontId="71" fillId="14" borderId="41" xfId="14" applyFont="1" applyFill="1" applyBorder="1" applyAlignment="1">
      <alignment horizontal="center" vertical="center" wrapText="1"/>
    </xf>
    <xf numFmtId="0" fontId="60" fillId="13" borderId="42" xfId="14" applyFont="1" applyFill="1" applyBorder="1" applyAlignment="1">
      <alignment horizontal="center" vertical="center"/>
    </xf>
    <xf numFmtId="164" fontId="60" fillId="0" borderId="42" xfId="14" applyNumberFormat="1" applyFont="1" applyBorder="1" applyAlignment="1">
      <alignment horizontal="center" vertical="center"/>
    </xf>
    <xf numFmtId="9" fontId="60" fillId="13" borderId="42" xfId="14" applyNumberFormat="1" applyFont="1" applyFill="1" applyBorder="1" applyAlignment="1">
      <alignment horizontal="center" vertical="center"/>
    </xf>
    <xf numFmtId="9" fontId="60" fillId="0" borderId="42" xfId="14" applyNumberFormat="1" applyFont="1" applyBorder="1" applyAlignment="1">
      <alignment horizontal="center" vertical="center"/>
    </xf>
    <xf numFmtId="7" fontId="60" fillId="0" borderId="42" xfId="14" applyNumberFormat="1" applyFont="1" applyBorder="1" applyAlignment="1">
      <alignment horizontal="center" vertical="center"/>
    </xf>
    <xf numFmtId="0" fontId="62" fillId="0" borderId="0" xfId="14" applyFont="1" applyAlignment="1">
      <alignment vertical="center"/>
    </xf>
    <xf numFmtId="10" fontId="60" fillId="0" borderId="42" xfId="14" applyNumberFormat="1" applyFont="1" applyBorder="1" applyAlignment="1">
      <alignment horizontal="center" vertical="center"/>
    </xf>
    <xf numFmtId="49" fontId="62" fillId="0" borderId="0" xfId="14" applyNumberFormat="1" applyFont="1" applyAlignment="1">
      <alignment horizontal="center"/>
    </xf>
    <xf numFmtId="0" fontId="62" fillId="0" borderId="0" xfId="14" applyFont="1" applyAlignment="1">
      <alignment horizontal="center"/>
    </xf>
    <xf numFmtId="164" fontId="62" fillId="0" borderId="0" xfId="14" applyNumberFormat="1" applyFont="1" applyAlignment="1">
      <alignment horizontal="center"/>
    </xf>
    <xf numFmtId="10" fontId="62" fillId="0" borderId="0" xfId="14" applyNumberFormat="1" applyFont="1" applyAlignment="1">
      <alignment horizontal="center"/>
    </xf>
    <xf numFmtId="7" fontId="62" fillId="0" borderId="0" xfId="14" applyNumberFormat="1" applyFont="1" applyAlignment="1">
      <alignment horizontal="center"/>
    </xf>
    <xf numFmtId="7" fontId="71" fillId="0" borderId="43" xfId="14" applyNumberFormat="1" applyFont="1" applyBorder="1"/>
    <xf numFmtId="7" fontId="62" fillId="0" borderId="0" xfId="14" applyNumberFormat="1" applyFont="1"/>
    <xf numFmtId="0" fontId="62" fillId="0" borderId="0" xfId="14" applyFont="1" applyAlignment="1">
      <alignment horizontal="left" wrapText="1"/>
    </xf>
    <xf numFmtId="1" fontId="62" fillId="0" borderId="0" xfId="14" applyNumberFormat="1" applyFont="1" applyAlignment="1">
      <alignment horizontal="left" wrapText="1"/>
    </xf>
    <xf numFmtId="0" fontId="62" fillId="0" borderId="0" xfId="14" applyFont="1" applyAlignment="1">
      <alignment horizontal="right"/>
    </xf>
    <xf numFmtId="1" fontId="71" fillId="0" borderId="0" xfId="14" applyNumberFormat="1" applyFont="1" applyAlignment="1">
      <alignment horizontal="right"/>
    </xf>
    <xf numFmtId="0" fontId="62" fillId="13" borderId="42" xfId="14" applyFont="1" applyFill="1" applyBorder="1" applyAlignment="1">
      <alignment horizontal="left"/>
    </xf>
    <xf numFmtId="164" fontId="71" fillId="0" borderId="0" xfId="14" applyNumberFormat="1" applyFont="1" applyAlignment="1">
      <alignment horizontal="right"/>
    </xf>
    <xf numFmtId="10" fontId="62" fillId="13" borderId="42" xfId="14" applyNumberFormat="1" applyFont="1" applyFill="1" applyBorder="1" applyAlignment="1">
      <alignment horizontal="left"/>
    </xf>
    <xf numFmtId="1" fontId="73" fillId="0" borderId="0" xfId="14" applyNumberFormat="1" applyFont="1"/>
    <xf numFmtId="1" fontId="62" fillId="0" borderId="0" xfId="14" applyNumberFormat="1" applyFont="1"/>
    <xf numFmtId="0" fontId="63" fillId="14" borderId="0" xfId="14" applyFont="1" applyFill="1"/>
    <xf numFmtId="0" fontId="62" fillId="14" borderId="0" xfId="14" applyFont="1" applyFill="1"/>
    <xf numFmtId="1" fontId="71" fillId="0" borderId="0" xfId="14" applyNumberFormat="1" applyFont="1"/>
    <xf numFmtId="1" fontId="65" fillId="0" borderId="41" xfId="14" applyNumberFormat="1" applyFont="1" applyBorder="1" applyAlignment="1">
      <alignment horizontal="center"/>
    </xf>
    <xf numFmtId="1" fontId="65" fillId="0" borderId="41" xfId="14" applyNumberFormat="1" applyFont="1" applyBorder="1"/>
    <xf numFmtId="0" fontId="65" fillId="0" borderId="41" xfId="14" applyFont="1" applyBorder="1"/>
    <xf numFmtId="44" fontId="65" fillId="0" borderId="41" xfId="15" applyFont="1" applyFill="1" applyBorder="1"/>
    <xf numFmtId="10" fontId="65" fillId="0" borderId="41" xfId="14" applyNumberFormat="1" applyFont="1" applyBorder="1" applyAlignment="1">
      <alignment horizontal="center"/>
    </xf>
    <xf numFmtId="9" fontId="65" fillId="0" borderId="41" xfId="14" applyNumberFormat="1" applyFont="1" applyBorder="1" applyAlignment="1">
      <alignment horizontal="center"/>
    </xf>
    <xf numFmtId="1" fontId="63" fillId="0" borderId="45" xfId="14" applyNumberFormat="1" applyFont="1" applyBorder="1" applyAlignment="1">
      <alignment horizontal="center"/>
    </xf>
    <xf numFmtId="49" fontId="64" fillId="0" borderId="45" xfId="14" applyNumberFormat="1" applyFont="1" applyBorder="1" applyAlignment="1">
      <alignment horizontal="center"/>
    </xf>
    <xf numFmtId="0" fontId="64" fillId="0" borderId="45" xfId="14" applyFont="1" applyBorder="1"/>
    <xf numFmtId="7" fontId="65" fillId="0" borderId="45" xfId="15" applyNumberFormat="1" applyFont="1" applyBorder="1" applyAlignment="1">
      <alignment horizontal="left"/>
    </xf>
    <xf numFmtId="7" fontId="65" fillId="0" borderId="45" xfId="15" applyNumberFormat="1" applyFont="1" applyFill="1" applyBorder="1" applyAlignment="1">
      <alignment horizontal="left"/>
    </xf>
    <xf numFmtId="10" fontId="62" fillId="0" borderId="45" xfId="14" applyNumberFormat="1" applyFont="1" applyBorder="1" applyAlignment="1">
      <alignment horizontal="left"/>
    </xf>
    <xf numFmtId="14" fontId="63" fillId="13" borderId="42" xfId="14" applyNumberFormat="1" applyFont="1" applyFill="1" applyBorder="1" applyAlignment="1" applyProtection="1">
      <alignment horizontal="left"/>
      <protection locked="0"/>
    </xf>
    <xf numFmtId="0" fontId="65" fillId="13" borderId="42" xfId="14" applyFont="1" applyFill="1" applyBorder="1"/>
    <xf numFmtId="0" fontId="63" fillId="13" borderId="42" xfId="14" applyFont="1" applyFill="1" applyBorder="1" applyAlignment="1" applyProtection="1">
      <alignment horizontal="left"/>
      <protection locked="0"/>
    </xf>
    <xf numFmtId="1" fontId="63" fillId="13" borderId="42" xfId="14" applyNumberFormat="1" applyFont="1" applyFill="1" applyBorder="1" applyAlignment="1" applyProtection="1">
      <alignment horizontal="left"/>
      <protection locked="0"/>
    </xf>
    <xf numFmtId="7" fontId="68" fillId="0" borderId="0" xfId="14" applyNumberFormat="1" applyFont="1" applyAlignment="1">
      <alignment horizontal="right"/>
    </xf>
    <xf numFmtId="0" fontId="1" fillId="0" borderId="0" xfId="22"/>
    <xf numFmtId="44" fontId="0" fillId="0" borderId="0" xfId="23" applyFont="1"/>
    <xf numFmtId="9" fontId="0" fillId="0" borderId="0" xfId="24" applyFont="1"/>
    <xf numFmtId="0" fontId="1" fillId="0" borderId="0" xfId="22" applyAlignment="1">
      <alignment horizontal="center"/>
    </xf>
    <xf numFmtId="164" fontId="74" fillId="2" borderId="0" xfId="14" applyNumberFormat="1" applyFont="1" applyFill="1" applyAlignment="1">
      <alignment horizontal="right"/>
    </xf>
    <xf numFmtId="0" fontId="55" fillId="2" borderId="50" xfId="14" applyFill="1" applyBorder="1" applyAlignment="1">
      <alignment horizontal="left"/>
    </xf>
    <xf numFmtId="1" fontId="74" fillId="0" borderId="0" xfId="14" applyNumberFormat="1" applyFont="1" applyAlignment="1">
      <alignment horizontal="right"/>
    </xf>
    <xf numFmtId="0" fontId="55" fillId="2" borderId="0" xfId="14" applyFill="1" applyAlignment="1">
      <alignment horizontal="left" wrapText="1"/>
    </xf>
    <xf numFmtId="0" fontId="55" fillId="2" borderId="50" xfId="14" applyFill="1" applyBorder="1" applyAlignment="1">
      <alignment horizontal="left" wrapText="1"/>
    </xf>
    <xf numFmtId="1" fontId="55" fillId="2" borderId="50" xfId="14" applyNumberFormat="1" applyFill="1" applyBorder="1" applyAlignment="1">
      <alignment horizontal="left" wrapText="1"/>
    </xf>
    <xf numFmtId="0" fontId="74" fillId="2" borderId="0" xfId="14" applyFont="1" applyFill="1" applyAlignment="1">
      <alignment horizontal="right" wrapText="1"/>
    </xf>
    <xf numFmtId="0" fontId="55" fillId="2" borderId="42" xfId="14" applyFill="1" applyBorder="1" applyAlignment="1">
      <alignment horizontal="left" wrapText="1"/>
    </xf>
    <xf numFmtId="1" fontId="55" fillId="2" borderId="42" xfId="14" applyNumberFormat="1" applyFill="1" applyBorder="1" applyAlignment="1">
      <alignment horizontal="left" wrapText="1"/>
    </xf>
    <xf numFmtId="0" fontId="55" fillId="2" borderId="0" xfId="14" applyFill="1" applyAlignment="1">
      <alignment vertical="center" wrapText="1"/>
    </xf>
    <xf numFmtId="7" fontId="74" fillId="0" borderId="0" xfId="14" applyNumberFormat="1" applyFont="1"/>
    <xf numFmtId="7" fontId="55" fillId="2" borderId="0" xfId="14" applyNumberFormat="1" applyFill="1" applyAlignment="1">
      <alignment horizontal="center"/>
    </xf>
    <xf numFmtId="7" fontId="74" fillId="0" borderId="43" xfId="14" applyNumberFormat="1" applyFont="1" applyBorder="1"/>
    <xf numFmtId="44" fontId="9" fillId="0" borderId="0" xfId="23" applyFont="1" applyProtection="1"/>
    <xf numFmtId="44" fontId="9" fillId="2" borderId="0" xfId="23" applyFont="1" applyFill="1" applyProtection="1"/>
    <xf numFmtId="9" fontId="9" fillId="2" borderId="0" xfId="24" applyFont="1" applyFill="1" applyProtection="1"/>
    <xf numFmtId="0" fontId="9" fillId="2" borderId="0" xfId="22" applyFont="1" applyFill="1"/>
    <xf numFmtId="0" fontId="9" fillId="2" borderId="0" xfId="22" applyFont="1" applyFill="1" applyAlignment="1">
      <alignment horizontal="center"/>
    </xf>
    <xf numFmtId="0" fontId="67" fillId="0" borderId="0" xfId="14" applyFont="1" applyAlignment="1">
      <alignment vertical="center"/>
    </xf>
    <xf numFmtId="7" fontId="55" fillId="0" borderId="46" xfId="14" applyNumberFormat="1" applyBorder="1" applyAlignment="1">
      <alignment horizontal="center" vertical="center"/>
    </xf>
    <xf numFmtId="10" fontId="9" fillId="15" borderId="46" xfId="24" applyNumberFormat="1" applyFont="1" applyFill="1" applyBorder="1" applyAlignment="1" applyProtection="1">
      <alignment horizontal="center" vertical="center"/>
      <protection locked="0"/>
    </xf>
    <xf numFmtId="9" fontId="55" fillId="15" borderId="42" xfId="14" applyNumberFormat="1" applyFill="1" applyBorder="1" applyAlignment="1" applyProtection="1">
      <alignment horizontal="center" vertical="center"/>
      <protection locked="0"/>
    </xf>
    <xf numFmtId="164" fontId="9" fillId="15" borderId="46" xfId="22" applyNumberFormat="1" applyFont="1" applyFill="1" applyBorder="1" applyAlignment="1" applyProtection="1">
      <alignment horizontal="center" vertical="center"/>
      <protection locked="0"/>
    </xf>
    <xf numFmtId="43" fontId="55" fillId="15" borderId="46" xfId="23" applyNumberFormat="1" applyFont="1" applyFill="1" applyBorder="1" applyAlignment="1" applyProtection="1">
      <alignment horizontal="center" vertical="center"/>
      <protection locked="0" hidden="1"/>
    </xf>
    <xf numFmtId="0" fontId="55" fillId="15" borderId="42" xfId="14" applyFill="1" applyBorder="1" applyAlignment="1" applyProtection="1">
      <alignment horizontal="center" vertical="center"/>
      <protection locked="0"/>
    </xf>
    <xf numFmtId="0" fontId="55" fillId="0" borderId="46" xfId="22" applyFont="1" applyBorder="1" applyAlignment="1" applyProtection="1">
      <alignment vertical="center" wrapText="1"/>
      <protection locked="0"/>
    </xf>
    <xf numFmtId="49" fontId="9" fillId="0" borderId="46" xfId="22" quotePrefix="1" applyNumberFormat="1" applyFont="1" applyBorder="1" applyAlignment="1" applyProtection="1">
      <alignment horizontal="center" vertical="center"/>
      <protection locked="0"/>
    </xf>
    <xf numFmtId="0" fontId="55" fillId="0" borderId="46" xfId="22" applyFont="1" applyBorder="1" applyAlignment="1" applyProtection="1">
      <alignment horizontal="left" vertical="center" wrapText="1"/>
      <protection locked="0" hidden="1"/>
    </xf>
    <xf numFmtId="49" fontId="55" fillId="0" borderId="46" xfId="22" applyNumberFormat="1" applyFont="1" applyBorder="1" applyAlignment="1" applyProtection="1">
      <alignment horizontal="center" vertical="center" wrapText="1"/>
      <protection locked="0"/>
    </xf>
    <xf numFmtId="10" fontId="9" fillId="15" borderId="46" xfId="24" applyNumberFormat="1" applyFont="1" applyFill="1" applyBorder="1" applyAlignment="1" applyProtection="1">
      <alignment horizontal="center" vertical="center"/>
    </xf>
    <xf numFmtId="10" fontId="55" fillId="15" borderId="42" xfId="14" applyNumberFormat="1" applyFill="1" applyBorder="1" applyAlignment="1">
      <alignment horizontal="center" vertical="center"/>
    </xf>
    <xf numFmtId="164" fontId="9" fillId="15" borderId="46" xfId="22" applyNumberFormat="1" applyFont="1" applyFill="1" applyBorder="1" applyAlignment="1">
      <alignment horizontal="center" vertical="center"/>
    </xf>
    <xf numFmtId="164" fontId="55" fillId="15" borderId="51" xfId="23" applyNumberFormat="1" applyFont="1" applyFill="1" applyBorder="1" applyAlignment="1" applyProtection="1">
      <alignment horizontal="center" vertical="center"/>
      <protection hidden="1"/>
    </xf>
    <xf numFmtId="0" fontId="55" fillId="15" borderId="52" xfId="14" applyFill="1" applyBorder="1" applyAlignment="1" applyProtection="1">
      <alignment horizontal="center" vertical="center"/>
      <protection locked="0"/>
    </xf>
    <xf numFmtId="0" fontId="55" fillId="0" borderId="53" xfId="22" applyFont="1" applyBorder="1" applyAlignment="1" applyProtection="1">
      <alignment horizontal="left" vertical="center" wrapText="1"/>
      <protection locked="0" hidden="1"/>
    </xf>
    <xf numFmtId="0" fontId="76" fillId="0" borderId="0" xfId="14" applyFont="1" applyAlignment="1">
      <alignment vertical="center"/>
    </xf>
    <xf numFmtId="49" fontId="77" fillId="0" borderId="0" xfId="14" applyNumberFormat="1" applyFont="1"/>
    <xf numFmtId="1" fontId="65" fillId="0" borderId="0" xfId="14" applyNumberFormat="1" applyFont="1"/>
    <xf numFmtId="0" fontId="78" fillId="0" borderId="32" xfId="14" applyFont="1" applyBorder="1" applyAlignment="1">
      <alignment horizontal="right" vertical="center"/>
    </xf>
    <xf numFmtId="49" fontId="56" fillId="0" borderId="32" xfId="14" applyNumberFormat="1" applyFont="1" applyBorder="1" applyAlignment="1">
      <alignment horizontal="left"/>
    </xf>
    <xf numFmtId="1" fontId="78" fillId="0" borderId="0" xfId="14" applyNumberFormat="1" applyFont="1" applyAlignment="1">
      <alignment horizontal="center"/>
    </xf>
    <xf numFmtId="0" fontId="76" fillId="0" borderId="0" xfId="14" applyFont="1" applyAlignment="1">
      <alignment horizontal="right" vertical="center"/>
    </xf>
    <xf numFmtId="1" fontId="78" fillId="0" borderId="0" xfId="14" applyNumberFormat="1" applyFont="1" applyAlignment="1">
      <alignment horizontal="right"/>
    </xf>
    <xf numFmtId="0" fontId="78" fillId="0" borderId="0" xfId="14" applyFont="1" applyAlignment="1">
      <alignment horizontal="right" vertical="center"/>
    </xf>
    <xf numFmtId="49" fontId="56" fillId="0" borderId="32" xfId="14" applyNumberFormat="1" applyFont="1" applyBorder="1" applyAlignment="1">
      <alignment horizontal="left" indent="1"/>
    </xf>
    <xf numFmtId="1" fontId="78" fillId="0" borderId="0" xfId="14" applyNumberFormat="1" applyFont="1"/>
    <xf numFmtId="0" fontId="78" fillId="0" borderId="0" xfId="14" applyFont="1" applyAlignment="1">
      <alignment horizontal="left" vertical="top" wrapText="1"/>
    </xf>
    <xf numFmtId="0" fontId="71" fillId="14" borderId="53" xfId="14" applyFont="1" applyFill="1" applyBorder="1" applyAlignment="1">
      <alignment horizontal="center" vertical="center" wrapText="1"/>
    </xf>
    <xf numFmtId="0" fontId="71" fillId="14" borderId="50" xfId="14" applyFont="1" applyFill="1" applyBorder="1" applyAlignment="1">
      <alignment horizontal="center" vertical="center" wrapText="1"/>
    </xf>
    <xf numFmtId="0" fontId="71" fillId="14" borderId="44" xfId="14" applyFont="1" applyFill="1" applyBorder="1" applyAlignment="1">
      <alignment horizontal="center" vertical="center" wrapText="1"/>
    </xf>
    <xf numFmtId="0" fontId="82" fillId="2" borderId="44" xfId="14" applyFont="1" applyFill="1" applyBorder="1" applyAlignment="1">
      <alignment horizontal="center" vertical="center" wrapText="1"/>
    </xf>
    <xf numFmtId="49" fontId="55" fillId="0" borderId="54" xfId="22" applyNumberFormat="1" applyFont="1" applyBorder="1" applyAlignment="1" applyProtection="1">
      <alignment horizontal="center" vertical="center" wrapText="1"/>
      <protection locked="0"/>
    </xf>
    <xf numFmtId="0" fontId="55" fillId="0" borderId="55" xfId="22" applyFont="1" applyBorder="1" applyAlignment="1" applyProtection="1">
      <alignment horizontal="left" vertical="center" wrapText="1"/>
      <protection locked="0" hidden="1"/>
    </xf>
    <xf numFmtId="164" fontId="55" fillId="15" borderId="56" xfId="23" applyNumberFormat="1" applyFont="1" applyFill="1" applyBorder="1" applyAlignment="1" applyProtection="1">
      <alignment horizontal="center" vertical="center"/>
      <protection hidden="1"/>
    </xf>
    <xf numFmtId="164" fontId="9" fillId="15" borderId="55" xfId="22" applyNumberFormat="1" applyFont="1" applyFill="1" applyBorder="1" applyAlignment="1">
      <alignment horizontal="center" vertical="center"/>
    </xf>
    <xf numFmtId="10" fontId="75" fillId="2" borderId="52" xfId="14" applyNumberFormat="1" applyFont="1" applyFill="1" applyBorder="1" applyAlignment="1" applyProtection="1">
      <alignment horizontal="center" vertical="center"/>
      <protection locked="0"/>
    </xf>
    <xf numFmtId="10" fontId="9" fillId="15" borderId="56" xfId="24" applyNumberFormat="1" applyFont="1" applyFill="1" applyBorder="1" applyAlignment="1" applyProtection="1">
      <alignment horizontal="center" vertical="center"/>
    </xf>
    <xf numFmtId="7" fontId="55" fillId="0" borderId="54" xfId="14" applyNumberFormat="1" applyBorder="1" applyAlignment="1">
      <alignment horizontal="center" vertical="center"/>
    </xf>
    <xf numFmtId="49" fontId="55" fillId="2" borderId="0" xfId="14" applyNumberFormat="1" applyFill="1" applyAlignment="1">
      <alignment horizontal="center"/>
    </xf>
    <xf numFmtId="0" fontId="55" fillId="2" borderId="0" xfId="14" applyFill="1"/>
    <xf numFmtId="0" fontId="55" fillId="2" borderId="0" xfId="14" applyFill="1" applyAlignment="1">
      <alignment horizontal="center"/>
    </xf>
    <xf numFmtId="164" fontId="55" fillId="2" borderId="0" xfId="14" applyNumberFormat="1" applyFill="1" applyAlignment="1">
      <alignment horizontal="center"/>
    </xf>
    <xf numFmtId="10" fontId="55" fillId="2" borderId="0" xfId="14" applyNumberFormat="1" applyFill="1" applyAlignment="1">
      <alignment horizontal="center"/>
    </xf>
    <xf numFmtId="0" fontId="55" fillId="2" borderId="42" xfId="14" applyFill="1" applyBorder="1" applyAlignment="1">
      <alignment horizontal="center"/>
    </xf>
    <xf numFmtId="0" fontId="0" fillId="0" borderId="40" xfId="0" applyBorder="1" applyAlignment="1">
      <alignment horizontal="center"/>
    </xf>
    <xf numFmtId="0" fontId="0" fillId="0" borderId="40" xfId="0" applyBorder="1"/>
    <xf numFmtId="164" fontId="0" fillId="0" borderId="40" xfId="0" applyNumberFormat="1" applyBorder="1"/>
    <xf numFmtId="10" fontId="57" fillId="0" borderId="40" xfId="0" applyNumberFormat="1" applyFont="1" applyBorder="1" applyAlignment="1">
      <alignment horizontal="right" vertical="center"/>
    </xf>
    <xf numFmtId="10" fontId="0" fillId="0" borderId="0" xfId="1" applyNumberFormat="1" applyFont="1"/>
    <xf numFmtId="44" fontId="0" fillId="0" borderId="0" xfId="25" applyFont="1"/>
    <xf numFmtId="0" fontId="0" fillId="0" borderId="0" xfId="0" applyAlignment="1">
      <alignment horizontal="center"/>
    </xf>
    <xf numFmtId="164" fontId="0" fillId="0" borderId="0" xfId="0" applyNumberFormat="1"/>
    <xf numFmtId="10" fontId="0" fillId="0" borderId="0" xfId="0" applyNumberFormat="1"/>
    <xf numFmtId="0" fontId="0" fillId="0" borderId="0" xfId="0" applyAlignment="1">
      <alignment horizontal="right"/>
    </xf>
    <xf numFmtId="0" fontId="0" fillId="0" borderId="46" xfId="0" applyBorder="1" applyAlignment="1">
      <alignment horizontal="center" vertical="center"/>
    </xf>
    <xf numFmtId="49" fontId="0" fillId="0" borderId="46" xfId="0" applyNumberFormat="1" applyBorder="1" applyAlignment="1">
      <alignment horizontal="center" vertical="center"/>
    </xf>
    <xf numFmtId="0" fontId="58" fillId="0" borderId="0" xfId="0" applyFont="1" applyAlignment="1">
      <alignment horizontal="right"/>
    </xf>
    <xf numFmtId="0" fontId="39" fillId="0" borderId="46" xfId="0" applyFont="1" applyBorder="1" applyAlignment="1">
      <alignment horizontal="center" vertical="center"/>
    </xf>
    <xf numFmtId="167" fontId="0" fillId="0" borderId="46" xfId="0" applyNumberFormat="1" applyBorder="1" applyAlignment="1">
      <alignment horizontal="center"/>
    </xf>
    <xf numFmtId="0" fontId="37" fillId="9" borderId="47" xfId="0" applyFont="1" applyFill="1" applyBorder="1" applyAlignment="1">
      <alignment horizontal="center"/>
    </xf>
    <xf numFmtId="0" fontId="37" fillId="9" borderId="48" xfId="0" applyFont="1" applyFill="1" applyBorder="1" applyAlignment="1">
      <alignment horizontal="center"/>
    </xf>
    <xf numFmtId="164" fontId="37" fillId="9" borderId="48" xfId="0" applyNumberFormat="1" applyFont="1" applyFill="1" applyBorder="1" applyAlignment="1">
      <alignment horizontal="center"/>
    </xf>
    <xf numFmtId="0" fontId="37" fillId="9" borderId="48" xfId="0" applyFont="1" applyFill="1" applyBorder="1" applyAlignment="1">
      <alignment horizontal="center" wrapText="1"/>
    </xf>
    <xf numFmtId="10" fontId="37" fillId="9" borderId="49" xfId="0" applyNumberFormat="1" applyFont="1" applyFill="1" applyBorder="1" applyAlignment="1">
      <alignment horizontal="center"/>
    </xf>
    <xf numFmtId="10" fontId="37" fillId="9" borderId="47" xfId="1" applyNumberFormat="1" applyFont="1" applyFill="1" applyBorder="1" applyAlignment="1">
      <alignment horizontal="center"/>
    </xf>
    <xf numFmtId="44" fontId="37" fillId="9" borderId="48" xfId="25" applyFont="1" applyFill="1" applyBorder="1" applyAlignment="1">
      <alignment horizontal="center"/>
    </xf>
    <xf numFmtId="44" fontId="37" fillId="9" borderId="49" xfId="25" applyFont="1" applyFill="1" applyBorder="1" applyAlignment="1">
      <alignment horizontal="center"/>
    </xf>
    <xf numFmtId="0" fontId="0" fillId="0" borderId="37" xfId="0" applyBorder="1" applyAlignment="1">
      <alignment horizontal="center"/>
    </xf>
    <xf numFmtId="0" fontId="0" fillId="0" borderId="37" xfId="0" applyBorder="1"/>
    <xf numFmtId="0" fontId="39" fillId="0" borderId="37" xfId="0" applyFont="1" applyBorder="1" applyAlignment="1">
      <alignment horizontal="center"/>
    </xf>
    <xf numFmtId="164" fontId="0" fillId="0" borderId="37" xfId="0" applyNumberFormat="1" applyBorder="1"/>
    <xf numFmtId="10" fontId="0" fillId="0" borderId="37" xfId="0" applyNumberFormat="1" applyBorder="1"/>
    <xf numFmtId="10" fontId="0" fillId="0" borderId="37" xfId="1" applyNumberFormat="1" applyFont="1" applyBorder="1"/>
    <xf numFmtId="44" fontId="0" fillId="0" borderId="37" xfId="25" applyFont="1" applyBorder="1"/>
    <xf numFmtId="0" fontId="0" fillId="0" borderId="46" xfId="0" applyBorder="1" applyAlignment="1">
      <alignment horizontal="center"/>
    </xf>
    <xf numFmtId="49" fontId="0" fillId="0" borderId="46" xfId="0" quotePrefix="1" applyNumberFormat="1" applyBorder="1" applyAlignment="1">
      <alignment horizontal="left"/>
    </xf>
    <xf numFmtId="0" fontId="60" fillId="0" borderId="46" xfId="0" applyFont="1" applyBorder="1" applyAlignment="1">
      <alignment wrapText="1"/>
    </xf>
    <xf numFmtId="0" fontId="0" fillId="0" borderId="46" xfId="0" applyBorder="1" applyAlignment="1">
      <alignment horizontal="center" vertical="center" wrapText="1"/>
    </xf>
    <xf numFmtId="0" fontId="60" fillId="0" borderId="46" xfId="0" applyFont="1" applyBorder="1" applyAlignment="1">
      <alignment horizontal="center" vertical="center" wrapText="1"/>
    </xf>
    <xf numFmtId="43" fontId="0" fillId="0" borderId="46" xfId="25" applyNumberFormat="1" applyFont="1" applyBorder="1"/>
    <xf numFmtId="44" fontId="0" fillId="0" borderId="46" xfId="25" applyFont="1" applyFill="1" applyBorder="1" applyAlignment="1">
      <alignment horizontal="center"/>
    </xf>
    <xf numFmtId="167" fontId="0" fillId="0" borderId="46" xfId="1" applyNumberFormat="1" applyFont="1" applyFill="1" applyBorder="1"/>
    <xf numFmtId="10" fontId="0" fillId="0" borderId="46" xfId="1" applyNumberFormat="1" applyFont="1" applyBorder="1"/>
    <xf numFmtId="44" fontId="0" fillId="0" borderId="46" xfId="25" applyFont="1" applyBorder="1"/>
    <xf numFmtId="0" fontId="0" fillId="0" borderId="58" xfId="0" applyBorder="1" applyAlignment="1">
      <alignment horizontal="center"/>
    </xf>
    <xf numFmtId="49" fontId="0" fillId="0" borderId="58" xfId="0" applyNumberFormat="1" applyBorder="1" applyAlignment="1">
      <alignment horizontal="left"/>
    </xf>
    <xf numFmtId="0" fontId="0" fillId="0" borderId="58" xfId="0" applyBorder="1" applyAlignment="1">
      <alignment wrapText="1"/>
    </xf>
    <xf numFmtId="0" fontId="0" fillId="0" borderId="58" xfId="0" applyBorder="1" applyAlignment="1">
      <alignment horizontal="center" vertical="center" wrapText="1"/>
    </xf>
    <xf numFmtId="0" fontId="60" fillId="0" borderId="58" xfId="0" applyFont="1" applyBorder="1" applyAlignment="1">
      <alignment horizontal="center" vertical="center" wrapText="1"/>
    </xf>
    <xf numFmtId="43" fontId="0" fillId="0" borderId="58" xfId="25" applyNumberFormat="1" applyFont="1" applyBorder="1"/>
    <xf numFmtId="44" fontId="0" fillId="0" borderId="58" xfId="25" applyFont="1" applyFill="1" applyBorder="1" applyAlignment="1">
      <alignment horizontal="center"/>
    </xf>
    <xf numFmtId="167" fontId="0" fillId="0" borderId="58" xfId="1" applyNumberFormat="1" applyFont="1" applyFill="1" applyBorder="1"/>
    <xf numFmtId="10" fontId="0" fillId="0" borderId="58" xfId="1" applyNumberFormat="1" applyFont="1" applyBorder="1"/>
    <xf numFmtId="44" fontId="0" fillId="0" borderId="58" xfId="25" applyFont="1" applyBorder="1"/>
    <xf numFmtId="0" fontId="0" fillId="7" borderId="59" xfId="0" applyFill="1" applyBorder="1" applyAlignment="1">
      <alignment horizontal="center"/>
    </xf>
    <xf numFmtId="49" fontId="0" fillId="7" borderId="60" xfId="0" applyNumberFormat="1" applyFill="1" applyBorder="1" applyAlignment="1">
      <alignment horizontal="left"/>
    </xf>
    <xf numFmtId="0" fontId="0" fillId="7" borderId="60" xfId="0" applyFill="1" applyBorder="1" applyAlignment="1">
      <alignment wrapText="1"/>
    </xf>
    <xf numFmtId="0" fontId="0" fillId="7" borderId="60" xfId="0" applyFill="1" applyBorder="1" applyAlignment="1">
      <alignment horizontal="center" vertical="center" wrapText="1"/>
    </xf>
    <xf numFmtId="0" fontId="60" fillId="7" borderId="60" xfId="0" applyFont="1" applyFill="1" applyBorder="1" applyAlignment="1">
      <alignment horizontal="center" vertical="center" wrapText="1"/>
    </xf>
    <xf numFmtId="43" fontId="0" fillId="7" borderId="60" xfId="25" applyNumberFormat="1" applyFont="1" applyFill="1" applyBorder="1"/>
    <xf numFmtId="44" fontId="0" fillId="7" borderId="60" xfId="25" applyFont="1" applyFill="1" applyBorder="1" applyAlignment="1">
      <alignment horizontal="center"/>
    </xf>
    <xf numFmtId="167" fontId="0" fillId="7" borderId="60" xfId="1" applyNumberFormat="1" applyFont="1" applyFill="1" applyBorder="1"/>
    <xf numFmtId="0" fontId="0" fillId="7" borderId="61" xfId="0" applyFill="1" applyBorder="1"/>
    <xf numFmtId="10" fontId="0" fillId="7" borderId="60" xfId="1" applyNumberFormat="1" applyFont="1" applyFill="1" applyBorder="1"/>
    <xf numFmtId="44" fontId="0" fillId="7" borderId="60" xfId="25" applyFont="1" applyFill="1" applyBorder="1"/>
    <xf numFmtId="44" fontId="0" fillId="7" borderId="62" xfId="25" applyFont="1" applyFill="1" applyBorder="1"/>
    <xf numFmtId="0" fontId="83" fillId="7" borderId="0" xfId="14" applyFont="1" applyFill="1" applyAlignment="1">
      <alignment vertical="center"/>
    </xf>
    <xf numFmtId="0" fontId="0" fillId="7" borderId="0" xfId="0" applyFill="1"/>
    <xf numFmtId="0" fontId="0" fillId="0" borderId="54" xfId="0" applyBorder="1" applyAlignment="1">
      <alignment horizontal="center"/>
    </xf>
    <xf numFmtId="49" fontId="0" fillId="0" borderId="54" xfId="0" quotePrefix="1" applyNumberFormat="1" applyBorder="1" applyAlignment="1">
      <alignment horizontal="left"/>
    </xf>
    <xf numFmtId="0" fontId="60" fillId="0" borderId="54" xfId="0" applyFont="1" applyBorder="1" applyAlignment="1">
      <alignment wrapText="1"/>
    </xf>
    <xf numFmtId="0" fontId="0" fillId="0" borderId="54" xfId="0" applyBorder="1" applyAlignment="1">
      <alignment horizontal="center" vertical="center" wrapText="1"/>
    </xf>
    <xf numFmtId="0" fontId="60" fillId="0" borderId="54" xfId="0" applyFont="1" applyBorder="1" applyAlignment="1">
      <alignment horizontal="center" vertical="center" wrapText="1"/>
    </xf>
    <xf numFmtId="43" fontId="0" fillId="0" borderId="54" xfId="25" applyNumberFormat="1" applyFont="1" applyBorder="1"/>
    <xf numFmtId="44" fontId="0" fillId="0" borderId="54" xfId="25" applyFont="1" applyFill="1" applyBorder="1" applyAlignment="1">
      <alignment horizontal="center"/>
    </xf>
    <xf numFmtId="167" fontId="0" fillId="0" borderId="54" xfId="1" applyNumberFormat="1" applyFont="1" applyFill="1" applyBorder="1"/>
    <xf numFmtId="10" fontId="0" fillId="0" borderId="54" xfId="1" applyNumberFormat="1" applyFont="1" applyBorder="1"/>
    <xf numFmtId="44" fontId="0" fillId="0" borderId="54" xfId="25" applyFont="1" applyBorder="1"/>
    <xf numFmtId="0" fontId="60" fillId="0" borderId="46" xfId="0" applyFont="1" applyBorder="1" applyAlignment="1">
      <alignment horizontal="center"/>
    </xf>
    <xf numFmtId="49" fontId="60" fillId="0" borderId="46" xfId="0" quotePrefix="1" applyNumberFormat="1" applyFont="1" applyBorder="1"/>
    <xf numFmtId="43" fontId="60" fillId="0" borderId="46" xfId="25" applyNumberFormat="1" applyFont="1" applyBorder="1"/>
    <xf numFmtId="44" fontId="60" fillId="0" borderId="46" xfId="25" applyFont="1" applyFill="1" applyBorder="1" applyAlignment="1">
      <alignment horizontal="center"/>
    </xf>
    <xf numFmtId="167" fontId="60" fillId="0" borderId="46" xfId="1" applyNumberFormat="1" applyFont="1" applyFill="1" applyBorder="1"/>
    <xf numFmtId="0" fontId="60" fillId="0" borderId="0" xfId="0" applyFont="1"/>
    <xf numFmtId="10" fontId="60" fillId="0" borderId="46" xfId="1" applyNumberFormat="1" applyFont="1" applyBorder="1"/>
    <xf numFmtId="44" fontId="60" fillId="0" borderId="46" xfId="25" applyFont="1" applyBorder="1"/>
    <xf numFmtId="0" fontId="60" fillId="0" borderId="46" xfId="0" applyFont="1" applyBorder="1" applyAlignment="1">
      <alignment horizontal="center" vertical="center"/>
    </xf>
    <xf numFmtId="0" fontId="0" fillId="0" borderId="46" xfId="0" quotePrefix="1" applyBorder="1"/>
    <xf numFmtId="0" fontId="0" fillId="0" borderId="46" xfId="0" applyBorder="1"/>
    <xf numFmtId="43" fontId="0" fillId="0" borderId="46" xfId="0" applyNumberFormat="1" applyBorder="1"/>
    <xf numFmtId="44" fontId="0" fillId="0" borderId="46" xfId="25" applyFont="1" applyBorder="1" applyAlignment="1">
      <alignment horizontal="center"/>
    </xf>
    <xf numFmtId="10" fontId="0" fillId="0" borderId="46" xfId="0" applyNumberFormat="1" applyBorder="1"/>
    <xf numFmtId="0" fontId="54" fillId="0" borderId="46" xfId="0" applyFont="1" applyBorder="1"/>
    <xf numFmtId="0" fontId="0" fillId="0" borderId="0" xfId="0" applyAlignment="1">
      <alignment horizontal="center" vertical="center"/>
    </xf>
    <xf numFmtId="0" fontId="58" fillId="0" borderId="44" xfId="0" applyFont="1" applyBorder="1" applyAlignment="1">
      <alignment horizontal="right" vertical="center"/>
    </xf>
    <xf numFmtId="0" fontId="61" fillId="0" borderId="0" xfId="0" applyFont="1" applyAlignment="1">
      <alignment horizontal="left" vertical="center"/>
    </xf>
    <xf numFmtId="164" fontId="0" fillId="0" borderId="0" xfId="0" applyNumberFormat="1" applyAlignment="1">
      <alignment vertical="center"/>
    </xf>
    <xf numFmtId="10" fontId="0" fillId="0" borderId="0" xfId="0" applyNumberFormat="1" applyAlignment="1">
      <alignment vertical="center"/>
    </xf>
    <xf numFmtId="0" fontId="0" fillId="0" borderId="0" xfId="0" applyAlignment="1">
      <alignment vertical="center"/>
    </xf>
    <xf numFmtId="10" fontId="42" fillId="0" borderId="0" xfId="1" applyNumberFormat="1" applyFont="1" applyAlignment="1">
      <alignment horizontal="right" vertical="center"/>
    </xf>
    <xf numFmtId="44" fontId="0" fillId="0" borderId="0" xfId="25" applyFont="1" applyAlignment="1">
      <alignment vertical="center"/>
    </xf>
    <xf numFmtId="0" fontId="58" fillId="0" borderId="0" xfId="0" applyFont="1" applyAlignment="1">
      <alignment horizontal="right" vertical="center"/>
    </xf>
    <xf numFmtId="164" fontId="61" fillId="0" borderId="0" xfId="0" applyNumberFormat="1" applyFont="1" applyAlignment="1">
      <alignment horizontal="left" vertical="center"/>
    </xf>
    <xf numFmtId="0" fontId="57" fillId="0" borderId="0" xfId="0" applyFont="1" applyAlignment="1">
      <alignment horizontal="right" vertical="center"/>
    </xf>
    <xf numFmtId="0" fontId="57" fillId="0" borderId="40" xfId="0" applyFont="1" applyBorder="1" applyAlignment="1">
      <alignment horizontal="right" vertical="center"/>
    </xf>
    <xf numFmtId="7" fontId="60" fillId="0" borderId="50" xfId="14" applyNumberFormat="1" applyFont="1" applyBorder="1" applyAlignment="1">
      <alignment vertical="center"/>
    </xf>
    <xf numFmtId="49" fontId="0" fillId="0" borderId="46" xfId="0" applyNumberFormat="1" applyBorder="1" applyAlignment="1">
      <alignment horizontal="left"/>
    </xf>
    <xf numFmtId="0" fontId="0" fillId="0" borderId="46" xfId="0" applyBorder="1" applyAlignment="1">
      <alignment wrapText="1"/>
    </xf>
    <xf numFmtId="49" fontId="0" fillId="0" borderId="58" xfId="0" quotePrefix="1" applyNumberFormat="1" applyBorder="1" applyAlignment="1">
      <alignment horizontal="left"/>
    </xf>
    <xf numFmtId="0" fontId="60" fillId="0" borderId="58" xfId="0" applyFont="1" applyBorder="1" applyAlignment="1">
      <alignment wrapText="1"/>
    </xf>
    <xf numFmtId="0" fontId="60" fillId="13" borderId="0" xfId="14" applyFont="1" applyFill="1" applyAlignment="1">
      <alignment horizontal="center" vertical="center"/>
    </xf>
    <xf numFmtId="164" fontId="60" fillId="0" borderId="0" xfId="14" applyNumberFormat="1" applyFont="1" applyAlignment="1">
      <alignment horizontal="center" vertical="center"/>
    </xf>
    <xf numFmtId="9" fontId="60" fillId="13" borderId="0" xfId="14" applyNumberFormat="1" applyFont="1" applyFill="1" applyAlignment="1">
      <alignment horizontal="center" vertical="center"/>
    </xf>
    <xf numFmtId="9" fontId="60" fillId="0" borderId="0" xfId="14" applyNumberFormat="1" applyFont="1" applyAlignment="1">
      <alignment horizontal="center" vertical="center"/>
    </xf>
    <xf numFmtId="7" fontId="60" fillId="0" borderId="0" xfId="14" applyNumberFormat="1" applyFont="1" applyAlignment="1">
      <alignment horizontal="center" vertical="center"/>
    </xf>
    <xf numFmtId="7" fontId="60" fillId="0" borderId="44" xfId="14" applyNumberFormat="1" applyFont="1" applyBorder="1" applyAlignment="1">
      <alignment vertical="center"/>
    </xf>
    <xf numFmtId="49" fontId="39" fillId="0" borderId="59" xfId="0" quotePrefix="1" applyNumberFormat="1" applyFont="1" applyBorder="1" applyAlignment="1">
      <alignment horizontal="left"/>
    </xf>
    <xf numFmtId="0" fontId="84" fillId="0" borderId="60" xfId="0" applyFont="1" applyBorder="1" applyAlignment="1">
      <alignment wrapText="1"/>
    </xf>
    <xf numFmtId="0" fontId="84" fillId="13" borderId="61" xfId="14" applyFont="1" applyFill="1" applyBorder="1" applyAlignment="1">
      <alignment horizontal="center" vertical="center"/>
    </xf>
    <xf numFmtId="164" fontId="84" fillId="0" borderId="61" xfId="14" applyNumberFormat="1" applyFont="1" applyBorder="1" applyAlignment="1">
      <alignment horizontal="center" vertical="center"/>
    </xf>
    <xf numFmtId="9" fontId="84" fillId="13" borderId="61" xfId="14" applyNumberFormat="1" applyFont="1" applyFill="1" applyBorder="1" applyAlignment="1">
      <alignment horizontal="center" vertical="center"/>
    </xf>
    <xf numFmtId="9" fontId="84" fillId="0" borderId="61" xfId="14" applyNumberFormat="1" applyFont="1" applyBorder="1" applyAlignment="1">
      <alignment horizontal="center" vertical="center"/>
    </xf>
    <xf numFmtId="7" fontId="84" fillId="0" borderId="61" xfId="14" applyNumberFormat="1" applyFont="1" applyBorder="1" applyAlignment="1">
      <alignment horizontal="center" vertical="center"/>
    </xf>
    <xf numFmtId="7" fontId="84" fillId="0" borderId="63" xfId="14" applyNumberFormat="1" applyFont="1" applyBorder="1" applyAlignment="1">
      <alignment vertical="center"/>
    </xf>
    <xf numFmtId="0" fontId="83" fillId="0" borderId="0" xfId="14" applyFont="1" applyAlignment="1">
      <alignment vertical="center"/>
    </xf>
    <xf numFmtId="7" fontId="60" fillId="0" borderId="42" xfId="14" applyNumberFormat="1" applyFont="1" applyBorder="1" applyAlignment="1">
      <alignment vertical="center"/>
    </xf>
    <xf numFmtId="49" fontId="0" fillId="0" borderId="46" xfId="0" quotePrefix="1" applyNumberFormat="1" applyBorder="1"/>
    <xf numFmtId="49" fontId="72" fillId="0" borderId="46" xfId="0" quotePrefix="1" applyNumberFormat="1" applyFont="1" applyBorder="1"/>
    <xf numFmtId="0" fontId="72" fillId="0" borderId="46" xfId="0" quotePrefix="1" applyFont="1" applyBorder="1"/>
    <xf numFmtId="0" fontId="62" fillId="13" borderId="39" xfId="14" applyFont="1" applyFill="1" applyBorder="1" applyAlignment="1">
      <alignment horizontal="left"/>
    </xf>
    <xf numFmtId="10" fontId="62" fillId="13" borderId="39" xfId="14" applyNumberFormat="1" applyFont="1" applyFill="1" applyBorder="1" applyAlignment="1">
      <alignment horizontal="left"/>
    </xf>
    <xf numFmtId="9" fontId="0" fillId="0" borderId="0" xfId="1" applyFont="1"/>
    <xf numFmtId="49" fontId="56" fillId="0" borderId="64" xfId="14" applyNumberFormat="1" applyFont="1" applyBorder="1" applyAlignment="1" applyProtection="1">
      <alignment horizontal="left"/>
      <protection locked="0"/>
    </xf>
    <xf numFmtId="0" fontId="78" fillId="0" borderId="64" xfId="14" applyFont="1" applyBorder="1" applyAlignment="1" applyProtection="1">
      <alignment horizontal="right" vertical="center"/>
      <protection locked="0"/>
    </xf>
    <xf numFmtId="0" fontId="78" fillId="0" borderId="0" xfId="14" applyFont="1" applyAlignment="1" applyProtection="1">
      <alignment horizontal="right" indent="1"/>
      <protection locked="0"/>
    </xf>
    <xf numFmtId="0" fontId="20" fillId="0" borderId="32" xfId="7" applyBorder="1" applyAlignment="1" applyProtection="1">
      <alignment horizontal="left"/>
      <protection locked="0"/>
    </xf>
    <xf numFmtId="0" fontId="76" fillId="0" borderId="32" xfId="14" applyFont="1" applyBorder="1" applyAlignment="1" applyProtection="1">
      <alignment horizontal="right"/>
      <protection locked="0"/>
    </xf>
    <xf numFmtId="1" fontId="78" fillId="0" borderId="0" xfId="14" applyNumberFormat="1" applyFont="1" applyAlignment="1">
      <alignment horizontal="right" indent="1"/>
    </xf>
    <xf numFmtId="49" fontId="56" fillId="0" borderId="65" xfId="14" applyNumberFormat="1" applyFont="1" applyBorder="1" applyAlignment="1" applyProtection="1">
      <alignment horizontal="left"/>
      <protection locked="0"/>
    </xf>
    <xf numFmtId="0" fontId="78" fillId="0" borderId="65" xfId="14" applyFont="1" applyBorder="1" applyAlignment="1" applyProtection="1">
      <alignment horizontal="right" vertical="center"/>
      <protection locked="0"/>
    </xf>
    <xf numFmtId="0" fontId="76" fillId="0" borderId="0" xfId="14" applyFont="1" applyProtection="1">
      <protection locked="0"/>
    </xf>
    <xf numFmtId="0" fontId="56" fillId="0" borderId="66" xfId="14" applyFont="1" applyBorder="1" applyAlignment="1" applyProtection="1">
      <alignment horizontal="left"/>
      <protection locked="0"/>
    </xf>
    <xf numFmtId="0" fontId="76" fillId="0" borderId="66" xfId="14" applyFont="1" applyBorder="1" applyAlignment="1" applyProtection="1">
      <alignment horizontal="right"/>
      <protection locked="0"/>
    </xf>
    <xf numFmtId="49" fontId="56" fillId="0" borderId="65" xfId="14" applyNumberFormat="1" applyFont="1" applyBorder="1" applyProtection="1">
      <protection locked="0"/>
    </xf>
    <xf numFmtId="49" fontId="56" fillId="0" borderId="0" xfId="14" applyNumberFormat="1" applyFont="1" applyProtection="1">
      <protection locked="0"/>
    </xf>
    <xf numFmtId="0" fontId="76" fillId="0" borderId="0" xfId="14" applyFont="1" applyAlignment="1" applyProtection="1">
      <alignment vertical="center"/>
      <protection locked="0"/>
    </xf>
    <xf numFmtId="0" fontId="9" fillId="2" borderId="0" xfId="0" applyFont="1" applyFill="1"/>
    <xf numFmtId="0" fontId="9" fillId="2" borderId="0" xfId="0" applyFont="1" applyFill="1" applyAlignment="1">
      <alignment horizontal="center"/>
    </xf>
    <xf numFmtId="44" fontId="9" fillId="2" borderId="0" xfId="25" applyFont="1" applyFill="1" applyProtection="1"/>
    <xf numFmtId="44" fontId="9" fillId="0" borderId="0" xfId="25" applyFont="1" applyProtection="1"/>
    <xf numFmtId="0" fontId="9" fillId="9" borderId="67" xfId="0" applyFont="1" applyFill="1" applyBorder="1"/>
    <xf numFmtId="0" fontId="9" fillId="9" borderId="68" xfId="0" applyFont="1" applyFill="1" applyBorder="1"/>
    <xf numFmtId="0" fontId="9" fillId="9" borderId="68" xfId="0" applyFont="1" applyFill="1" applyBorder="1" applyAlignment="1">
      <alignment horizontal="center"/>
    </xf>
    <xf numFmtId="0" fontId="9" fillId="9" borderId="9" xfId="0" applyFont="1" applyFill="1" applyBorder="1"/>
    <xf numFmtId="0" fontId="84" fillId="2" borderId="71" xfId="14" applyFont="1" applyFill="1" applyBorder="1" applyAlignment="1">
      <alignment horizontal="center" vertical="top" wrapText="1"/>
    </xf>
    <xf numFmtId="0" fontId="86" fillId="16" borderId="71" xfId="0" applyFont="1" applyFill="1" applyBorder="1" applyAlignment="1">
      <alignment horizontal="center" vertical="top" wrapText="1"/>
    </xf>
    <xf numFmtId="0" fontId="86" fillId="0" borderId="71" xfId="0" applyFont="1" applyBorder="1" applyAlignment="1">
      <alignment horizontal="center" vertical="top" wrapText="1"/>
    </xf>
    <xf numFmtId="0" fontId="86" fillId="2" borderId="71" xfId="4" applyFont="1" applyFill="1" applyBorder="1" applyAlignment="1">
      <alignment horizontal="center" vertical="top" wrapText="1"/>
    </xf>
    <xf numFmtId="0" fontId="86" fillId="2" borderId="71" xfId="0" applyFont="1" applyFill="1" applyBorder="1" applyAlignment="1">
      <alignment horizontal="center" vertical="top" wrapText="1"/>
    </xf>
    <xf numFmtId="49" fontId="9" fillId="2" borderId="29" xfId="0" applyNumberFormat="1" applyFont="1" applyFill="1" applyBorder="1" applyAlignment="1" applyProtection="1">
      <alignment vertical="top"/>
      <protection locked="0"/>
    </xf>
    <xf numFmtId="0" fontId="12" fillId="2" borderId="28" xfId="0" applyFont="1" applyFill="1" applyBorder="1" applyAlignment="1" applyProtection="1">
      <alignment vertical="center" wrapText="1"/>
      <protection locked="0"/>
    </xf>
    <xf numFmtId="9" fontId="87" fillId="17" borderId="29" xfId="0" applyNumberFormat="1" applyFont="1" applyFill="1" applyBorder="1" applyAlignment="1" applyProtection="1">
      <alignment horizontal="center" vertical="center"/>
      <protection locked="0"/>
    </xf>
    <xf numFmtId="164" fontId="88" fillId="18" borderId="29" xfId="4" applyNumberFormat="1" applyFont="1" applyFill="1" applyBorder="1" applyAlignment="1">
      <alignment horizontal="center" vertical="center" wrapText="1"/>
    </xf>
    <xf numFmtId="164" fontId="87" fillId="17" borderId="29" xfId="0" applyNumberFormat="1" applyFont="1" applyFill="1" applyBorder="1" applyAlignment="1" applyProtection="1">
      <alignment horizontal="center" vertical="center"/>
      <protection locked="0"/>
    </xf>
    <xf numFmtId="167" fontId="89" fillId="19" borderId="29" xfId="4" applyNumberFormat="1" applyFont="1" applyFill="1" applyBorder="1" applyAlignment="1">
      <alignment horizontal="center" vertical="center"/>
    </xf>
    <xf numFmtId="164" fontId="9" fillId="0" borderId="29" xfId="0" applyNumberFormat="1" applyFont="1" applyBorder="1" applyAlignment="1">
      <alignment horizontal="center" vertical="center"/>
    </xf>
    <xf numFmtId="167" fontId="87" fillId="17" borderId="29" xfId="0" applyNumberFormat="1" applyFont="1" applyFill="1" applyBorder="1" applyAlignment="1" applyProtection="1">
      <alignment horizontal="center" vertical="center"/>
      <protection locked="0"/>
    </xf>
    <xf numFmtId="10" fontId="9" fillId="0" borderId="29" xfId="0" applyNumberFormat="1" applyFont="1" applyBorder="1" applyAlignment="1">
      <alignment horizontal="center" vertical="center"/>
    </xf>
    <xf numFmtId="0" fontId="9" fillId="2" borderId="29" xfId="0" applyFont="1" applyFill="1" applyBorder="1" applyAlignment="1" applyProtection="1">
      <alignment vertical="center" wrapText="1"/>
      <protection locked="0"/>
    </xf>
    <xf numFmtId="3" fontId="9" fillId="6" borderId="29" xfId="0" applyNumberFormat="1" applyFont="1" applyFill="1" applyBorder="1" applyAlignment="1" applyProtection="1">
      <alignment horizontal="center" vertical="center"/>
      <protection locked="0"/>
    </xf>
    <xf numFmtId="0" fontId="0" fillId="0" borderId="0" xfId="0" applyAlignment="1">
      <alignment horizontal="left" vertical="center" indent="1"/>
    </xf>
    <xf numFmtId="44" fontId="9" fillId="2" borderId="0" xfId="25" applyFont="1" applyFill="1" applyAlignment="1"/>
    <xf numFmtId="44" fontId="9" fillId="2" borderId="0" xfId="25" applyFont="1" applyFill="1" applyAlignment="1">
      <alignment horizontal="center"/>
    </xf>
    <xf numFmtId="44" fontId="9" fillId="2" borderId="0" xfId="25" applyFont="1" applyFill="1" applyAlignment="1" applyProtection="1"/>
    <xf numFmtId="44" fontId="0" fillId="0" borderId="0" xfId="25" applyFont="1" applyAlignment="1"/>
    <xf numFmtId="44" fontId="8" fillId="0" borderId="0" xfId="25" applyFont="1" applyAlignment="1" applyProtection="1">
      <alignment horizontal="right"/>
    </xf>
    <xf numFmtId="44" fontId="55" fillId="2" borderId="0" xfId="25" applyFont="1" applyFill="1" applyAlignment="1">
      <alignment horizontal="center"/>
    </xf>
    <xf numFmtId="44" fontId="55" fillId="2" borderId="0" xfId="25" applyFont="1" applyFill="1"/>
    <xf numFmtId="44" fontId="62" fillId="0" borderId="0" xfId="25" applyFont="1"/>
    <xf numFmtId="0" fontId="62" fillId="0" borderId="42" xfId="14" applyFont="1" applyBorder="1"/>
    <xf numFmtId="0" fontId="20" fillId="0" borderId="32" xfId="7" applyBorder="1"/>
    <xf numFmtId="0" fontId="36" fillId="0" borderId="32" xfId="0" applyFont="1" applyBorder="1"/>
    <xf numFmtId="0" fontId="20" fillId="0" borderId="0" xfId="7"/>
    <xf numFmtId="0" fontId="36" fillId="0" borderId="0" xfId="0" applyFont="1"/>
    <xf numFmtId="0" fontId="9" fillId="20" borderId="67" xfId="0" applyFont="1" applyFill="1" applyBorder="1"/>
    <xf numFmtId="0" fontId="9" fillId="20" borderId="68" xfId="0" applyFont="1" applyFill="1" applyBorder="1"/>
    <xf numFmtId="0" fontId="9" fillId="20" borderId="68" xfId="0" applyFont="1" applyFill="1" applyBorder="1" applyAlignment="1">
      <alignment horizontal="center"/>
    </xf>
    <xf numFmtId="0" fontId="9" fillId="20" borderId="9" xfId="0" applyFont="1" applyFill="1" applyBorder="1"/>
    <xf numFmtId="0" fontId="86" fillId="6" borderId="72" xfId="14" applyFont="1" applyFill="1" applyBorder="1" applyAlignment="1">
      <alignment horizontal="center" vertical="top" wrapText="1"/>
    </xf>
    <xf numFmtId="49" fontId="9" fillId="2" borderId="29" xfId="0" applyNumberFormat="1" applyFont="1" applyFill="1" applyBorder="1" applyAlignment="1" applyProtection="1">
      <alignment horizontal="center" vertical="top" wrapText="1"/>
      <protection locked="0"/>
    </xf>
    <xf numFmtId="3" fontId="9" fillId="6" borderId="73" xfId="0" applyNumberFormat="1" applyFont="1" applyFill="1" applyBorder="1" applyAlignment="1" applyProtection="1">
      <alignment horizontal="center" vertical="center"/>
      <protection locked="0"/>
    </xf>
    <xf numFmtId="164" fontId="87" fillId="21" borderId="74" xfId="0" applyNumberFormat="1" applyFont="1" applyFill="1" applyBorder="1" applyAlignment="1" applyProtection="1">
      <alignment horizontal="center" vertical="center"/>
      <protection locked="0"/>
    </xf>
    <xf numFmtId="9" fontId="87" fillId="21" borderId="29" xfId="0" applyNumberFormat="1" applyFont="1" applyFill="1" applyBorder="1" applyAlignment="1" applyProtection="1">
      <alignment horizontal="center" vertical="center"/>
      <protection locked="0"/>
    </xf>
    <xf numFmtId="164" fontId="88" fillId="22" borderId="29" xfId="4" applyNumberFormat="1" applyFont="1" applyFill="1" applyBorder="1" applyAlignment="1" applyProtection="1">
      <alignment horizontal="center" vertical="center" wrapText="1"/>
      <protection locked="0"/>
    </xf>
    <xf numFmtId="164" fontId="87" fillId="21" borderId="29" xfId="0" applyNumberFormat="1" applyFont="1" applyFill="1" applyBorder="1" applyAlignment="1" applyProtection="1">
      <alignment horizontal="center" vertical="center"/>
      <protection locked="0"/>
    </xf>
    <xf numFmtId="167" fontId="87" fillId="21" borderId="29" xfId="0" applyNumberFormat="1" applyFont="1" applyFill="1" applyBorder="1" applyAlignment="1" applyProtection="1">
      <alignment horizontal="center" vertical="center"/>
      <protection locked="0"/>
    </xf>
    <xf numFmtId="49" fontId="42" fillId="0" borderId="30" xfId="0" applyNumberFormat="1" applyFont="1" applyBorder="1" applyAlignment="1" applyProtection="1">
      <alignment horizontal="center" vertical="center" wrapText="1"/>
      <protection locked="0"/>
    </xf>
    <xf numFmtId="49" fontId="42" fillId="0" borderId="77" xfId="0" applyNumberFormat="1" applyFont="1" applyBorder="1" applyAlignment="1" applyProtection="1">
      <alignment horizontal="center" vertical="center" wrapText="1"/>
      <protection locked="0"/>
    </xf>
    <xf numFmtId="49" fontId="42" fillId="0" borderId="46" xfId="0" applyNumberFormat="1" applyFont="1" applyBorder="1" applyAlignment="1" applyProtection="1">
      <alignment horizontal="center" wrapText="1"/>
      <protection locked="0"/>
    </xf>
    <xf numFmtId="44" fontId="0" fillId="0" borderId="78" xfId="25" applyFont="1" applyBorder="1" applyAlignment="1"/>
    <xf numFmtId="0" fontId="5" fillId="2" borderId="46" xfId="8" applyFill="1" applyBorder="1" applyAlignment="1">
      <alignment horizontal="center" vertical="center"/>
    </xf>
    <xf numFmtId="0" fontId="5" fillId="2" borderId="46" xfId="8" applyFill="1" applyBorder="1" applyAlignment="1">
      <alignment horizontal="center"/>
    </xf>
    <xf numFmtId="1" fontId="5" fillId="9" borderId="54" xfId="8" applyNumberFormat="1" applyFill="1" applyBorder="1" applyAlignment="1">
      <alignment horizontal="center" wrapText="1"/>
    </xf>
    <xf numFmtId="0" fontId="37" fillId="9" borderId="54" xfId="8" applyFont="1" applyFill="1" applyBorder="1" applyAlignment="1">
      <alignment horizontal="center" wrapText="1"/>
    </xf>
    <xf numFmtId="164" fontId="37" fillId="11" borderId="54" xfId="8" applyNumberFormat="1" applyFont="1" applyFill="1" applyBorder="1" applyAlignment="1">
      <alignment horizontal="center" wrapText="1"/>
    </xf>
    <xf numFmtId="1" fontId="37" fillId="10" borderId="54" xfId="8" applyNumberFormat="1" applyFont="1" applyFill="1" applyBorder="1" applyAlignment="1">
      <alignment horizontal="center" wrapText="1"/>
    </xf>
    <xf numFmtId="14" fontId="37" fillId="9" borderId="54" xfId="8" applyNumberFormat="1" applyFont="1" applyFill="1" applyBorder="1" applyAlignment="1">
      <alignment wrapText="1"/>
    </xf>
    <xf numFmtId="164" fontId="37" fillId="8" borderId="54" xfId="8" applyNumberFormat="1" applyFont="1" applyFill="1" applyBorder="1" applyAlignment="1">
      <alignment horizontal="center" wrapText="1"/>
    </xf>
    <xf numFmtId="164" fontId="37" fillId="7" borderId="55" xfId="8" applyNumberFormat="1" applyFont="1" applyFill="1" applyBorder="1" applyAlignment="1">
      <alignment horizontal="center" wrapText="1"/>
    </xf>
    <xf numFmtId="1" fontId="5" fillId="7" borderId="46" xfId="8" applyNumberFormat="1" applyFill="1" applyBorder="1" applyAlignment="1">
      <alignment horizontal="center"/>
    </xf>
    <xf numFmtId="2" fontId="5" fillId="7" borderId="46" xfId="8" applyNumberFormat="1" applyFill="1" applyBorder="1" applyAlignment="1">
      <alignment horizontal="center"/>
    </xf>
    <xf numFmtId="0" fontId="37" fillId="7" borderId="46" xfId="8" applyFont="1" applyFill="1" applyBorder="1" applyAlignment="1">
      <alignment horizontal="center"/>
    </xf>
    <xf numFmtId="0" fontId="5" fillId="7" borderId="46" xfId="8" applyFill="1" applyBorder="1" applyAlignment="1">
      <alignment horizontal="center"/>
    </xf>
    <xf numFmtId="164" fontId="5" fillId="7" borderId="46" xfId="8" applyNumberFormat="1" applyFill="1" applyBorder="1" applyAlignment="1">
      <alignment horizontal="center"/>
    </xf>
    <xf numFmtId="164" fontId="5" fillId="7" borderId="46" xfId="8" applyNumberFormat="1" applyFill="1" applyBorder="1" applyAlignment="1">
      <alignment horizontal="center" wrapText="1"/>
    </xf>
    <xf numFmtId="0" fontId="5" fillId="7" borderId="46" xfId="8" applyFill="1" applyBorder="1" applyAlignment="1">
      <alignment horizontal="center" wrapText="1"/>
    </xf>
    <xf numFmtId="14" fontId="5" fillId="7" borderId="46" xfId="8" applyNumberFormat="1" applyFill="1" applyBorder="1"/>
    <xf numFmtId="14" fontId="5" fillId="7" borderId="46" xfId="8" applyNumberFormat="1" applyFill="1" applyBorder="1" applyAlignment="1">
      <alignment horizontal="center"/>
    </xf>
    <xf numFmtId="0" fontId="5" fillId="7" borderId="53" xfId="8" applyFill="1" applyBorder="1" applyAlignment="1">
      <alignment horizontal="center" wrapText="1"/>
    </xf>
    <xf numFmtId="0" fontId="38" fillId="6" borderId="54" xfId="8" applyFont="1" applyFill="1" applyBorder="1"/>
    <xf numFmtId="0" fontId="38" fillId="6" borderId="54" xfId="8" applyFont="1" applyFill="1" applyBorder="1" applyAlignment="1">
      <alignment horizontal="center" wrapText="1"/>
    </xf>
    <xf numFmtId="0" fontId="38" fillId="6" borderId="54" xfId="8" applyFont="1" applyFill="1" applyBorder="1" applyAlignment="1">
      <alignment horizontal="center"/>
    </xf>
    <xf numFmtId="164" fontId="38" fillId="6" borderId="54" xfId="8" applyNumberFormat="1" applyFont="1" applyFill="1" applyBorder="1" applyAlignment="1">
      <alignment horizontal="center" wrapText="1"/>
    </xf>
    <xf numFmtId="9" fontId="38" fillId="6" borderId="46" xfId="8" applyNumberFormat="1" applyFont="1" applyFill="1" applyBorder="1" applyAlignment="1">
      <alignment horizontal="center" wrapText="1"/>
    </xf>
    <xf numFmtId="14" fontId="38" fillId="6" borderId="54" xfId="8" applyNumberFormat="1" applyFont="1" applyFill="1" applyBorder="1"/>
    <xf numFmtId="166" fontId="43" fillId="6" borderId="46" xfId="8" applyNumberFormat="1" applyFont="1" applyFill="1" applyBorder="1" applyAlignment="1">
      <alignment horizontal="center" vertical="center"/>
    </xf>
    <xf numFmtId="0" fontId="42" fillId="6" borderId="54" xfId="8" applyFont="1" applyFill="1" applyBorder="1" applyAlignment="1">
      <alignment horizontal="center" wrapText="1"/>
    </xf>
    <xf numFmtId="1" fontId="36" fillId="0" borderId="51" xfId="8" applyNumberFormat="1" applyFont="1" applyBorder="1" applyAlignment="1">
      <alignment horizontal="center" vertical="center"/>
    </xf>
    <xf numFmtId="0" fontId="41" fillId="0" borderId="54" xfId="8" applyFont="1" applyBorder="1" applyAlignment="1">
      <alignment vertical="center"/>
    </xf>
    <xf numFmtId="0" fontId="36" fillId="0" borderId="46" xfId="8" applyFont="1" applyBorder="1" applyAlignment="1">
      <alignment vertical="center" wrapText="1"/>
    </xf>
    <xf numFmtId="0" fontId="41" fillId="0" borderId="54" xfId="8" applyFont="1" applyBorder="1" applyAlignment="1">
      <alignment horizontal="center" vertical="center" wrapText="1"/>
    </xf>
    <xf numFmtId="164" fontId="41" fillId="0" borderId="54" xfId="8" applyNumberFormat="1" applyFont="1" applyBorder="1" applyAlignment="1">
      <alignment horizontal="center" vertical="center"/>
    </xf>
    <xf numFmtId="0" fontId="41" fillId="0" borderId="54" xfId="8" applyFont="1" applyBorder="1" applyAlignment="1">
      <alignment horizontal="center" vertical="center"/>
    </xf>
    <xf numFmtId="0" fontId="41" fillId="0" borderId="46" xfId="8" applyFont="1" applyBorder="1" applyAlignment="1">
      <alignment vertical="center"/>
    </xf>
    <xf numFmtId="14" fontId="41" fillId="0" borderId="54" xfId="8" applyNumberFormat="1" applyFont="1" applyBorder="1" applyAlignment="1">
      <alignment vertical="center"/>
    </xf>
    <xf numFmtId="0" fontId="40" fillId="2" borderId="46" xfId="8" applyFont="1" applyFill="1" applyBorder="1" applyAlignment="1">
      <alignment horizontal="center" vertical="center" wrapText="1"/>
    </xf>
    <xf numFmtId="1" fontId="38" fillId="5" borderId="46" xfId="8" applyNumberFormat="1" applyFont="1" applyFill="1" applyBorder="1" applyAlignment="1">
      <alignment horizontal="center"/>
    </xf>
    <xf numFmtId="0" fontId="38" fillId="5" borderId="46" xfId="8" applyFont="1" applyFill="1" applyBorder="1"/>
    <xf numFmtId="0" fontId="39" fillId="5" borderId="46" xfId="8" applyFont="1" applyFill="1" applyBorder="1" applyAlignment="1">
      <alignment horizontal="center"/>
    </xf>
    <xf numFmtId="0" fontId="38" fillId="5" borderId="46" xfId="8" applyFont="1" applyFill="1" applyBorder="1" applyAlignment="1">
      <alignment horizontal="center"/>
    </xf>
    <xf numFmtId="164" fontId="38" fillId="5" borderId="46" xfId="8" applyNumberFormat="1" applyFont="1" applyFill="1" applyBorder="1" applyAlignment="1">
      <alignment horizontal="center"/>
    </xf>
    <xf numFmtId="164" fontId="38" fillId="5" borderId="46" xfId="8" applyNumberFormat="1" applyFont="1" applyFill="1" applyBorder="1" applyAlignment="1">
      <alignment horizontal="center" wrapText="1"/>
    </xf>
    <xf numFmtId="0" fontId="5" fillId="5" borderId="53" xfId="8" applyFill="1" applyBorder="1" applyAlignment="1">
      <alignment horizontal="center" wrapText="1"/>
    </xf>
    <xf numFmtId="1" fontId="38" fillId="0" borderId="46" xfId="8" applyNumberFormat="1" applyFont="1" applyBorder="1" applyAlignment="1">
      <alignment horizontal="center"/>
    </xf>
    <xf numFmtId="0" fontId="38" fillId="0" borderId="46" xfId="8" applyFont="1" applyBorder="1"/>
    <xf numFmtId="0" fontId="38" fillId="0" borderId="46" xfId="8" applyFont="1" applyBorder="1" applyAlignment="1">
      <alignment horizontal="center"/>
    </xf>
    <xf numFmtId="164" fontId="38" fillId="0" borderId="46" xfId="8" applyNumberFormat="1" applyFont="1" applyBorder="1" applyAlignment="1">
      <alignment horizontal="center"/>
    </xf>
    <xf numFmtId="0" fontId="5" fillId="0" borderId="46" xfId="8" applyBorder="1" applyAlignment="1">
      <alignment horizontal="center" wrapText="1"/>
    </xf>
    <xf numFmtId="0" fontId="30" fillId="0" borderId="0" xfId="0" applyFont="1" applyAlignment="1" applyProtection="1">
      <alignment horizontal="left" indent="3"/>
      <protection locked="0"/>
    </xf>
    <xf numFmtId="0" fontId="31" fillId="0" borderId="0" xfId="0" applyFont="1" applyAlignment="1" applyProtection="1">
      <alignment horizontal="left" vertical="top" wrapText="1" indent="3"/>
      <protection locked="0"/>
    </xf>
    <xf numFmtId="0" fontId="12" fillId="0" borderId="0" xfId="0" applyFont="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1" fontId="9" fillId="2" borderId="7" xfId="0" applyNumberFormat="1" applyFont="1" applyFill="1" applyBorder="1" applyAlignment="1" applyProtection="1">
      <alignment horizontal="center" vertical="top"/>
      <protection locked="0"/>
    </xf>
    <xf numFmtId="1" fontId="9" fillId="2" borderId="8" xfId="0" applyNumberFormat="1" applyFont="1" applyFill="1" applyBorder="1" applyAlignment="1" applyProtection="1">
      <alignment horizontal="center" vertical="top"/>
      <protection locked="0"/>
    </xf>
    <xf numFmtId="0" fontId="12" fillId="0" borderId="0" xfId="0" applyFont="1" applyAlignment="1" applyProtection="1">
      <alignment horizontal="left" vertical="top" wrapText="1" indent="1"/>
      <protection locked="0"/>
    </xf>
    <xf numFmtId="0" fontId="33" fillId="2" borderId="0" xfId="0" applyFont="1" applyFill="1" applyAlignment="1" applyProtection="1">
      <alignment horizontal="right" vertical="center" indent="6"/>
      <protection locked="0"/>
    </xf>
    <xf numFmtId="1" fontId="19" fillId="0" borderId="3" xfId="0" applyNumberFormat="1" applyFont="1" applyBorder="1" applyAlignment="1" applyProtection="1">
      <alignment horizontal="center"/>
      <protection locked="0"/>
    </xf>
    <xf numFmtId="1" fontId="19" fillId="0" borderId="4" xfId="0" applyNumberFormat="1" applyFont="1" applyBorder="1" applyAlignment="1" applyProtection="1">
      <alignment horizontal="center"/>
      <protection locked="0"/>
    </xf>
    <xf numFmtId="1" fontId="9" fillId="0" borderId="5" xfId="0" applyNumberFormat="1" applyFont="1" applyBorder="1" applyAlignment="1" applyProtection="1">
      <alignment horizontal="center"/>
      <protection locked="0"/>
    </xf>
    <xf numFmtId="1" fontId="9" fillId="0" borderId="6" xfId="0" applyNumberFormat="1" applyFont="1" applyBorder="1" applyAlignment="1" applyProtection="1">
      <alignment horizontal="center"/>
      <protection locked="0"/>
    </xf>
    <xf numFmtId="1" fontId="21" fillId="0" borderId="5" xfId="7" applyNumberFormat="1" applyFont="1" applyBorder="1" applyAlignment="1" applyProtection="1">
      <alignment horizontal="center"/>
      <protection locked="0"/>
    </xf>
    <xf numFmtId="0" fontId="79" fillId="0" borderId="0" xfId="14" applyFont="1" applyAlignment="1">
      <alignment horizontal="right" vertical="center"/>
    </xf>
    <xf numFmtId="0" fontId="55" fillId="2" borderId="42" xfId="14" applyFill="1" applyBorder="1" applyAlignment="1">
      <alignment horizontal="center"/>
    </xf>
    <xf numFmtId="49" fontId="55" fillId="2" borderId="0" xfId="14" applyNumberFormat="1" applyFill="1" applyAlignment="1">
      <alignment horizontal="left" vertical="center" wrapText="1"/>
    </xf>
    <xf numFmtId="0" fontId="79" fillId="0" borderId="0" xfId="14" applyFont="1" applyAlignment="1">
      <alignment horizontal="center" vertical="center"/>
    </xf>
    <xf numFmtId="0" fontId="85" fillId="0" borderId="69" xfId="0" applyFont="1" applyBorder="1" applyAlignment="1">
      <alignment horizontal="center" vertical="center" wrapText="1"/>
    </xf>
    <xf numFmtId="0" fontId="85" fillId="0" borderId="70" xfId="0" applyFont="1" applyBorder="1" applyAlignment="1">
      <alignment horizontal="center" vertical="center"/>
    </xf>
    <xf numFmtId="0" fontId="85" fillId="0" borderId="70" xfId="0" applyFont="1" applyBorder="1" applyAlignment="1">
      <alignment horizontal="center" vertical="center" wrapText="1"/>
    </xf>
    <xf numFmtId="164" fontId="78" fillId="0" borderId="75" xfId="25" applyNumberFormat="1" applyFont="1" applyBorder="1" applyAlignment="1">
      <alignment horizontal="right" indent="2"/>
    </xf>
    <xf numFmtId="49" fontId="75" fillId="0" borderId="76" xfId="14" applyNumberFormat="1" applyFont="1" applyBorder="1" applyAlignment="1" applyProtection="1">
      <alignment horizontal="left"/>
      <protection locked="0"/>
    </xf>
    <xf numFmtId="0" fontId="56" fillId="0" borderId="32" xfId="14" applyFont="1" applyBorder="1" applyAlignment="1" applyProtection="1">
      <alignment horizontal="left"/>
      <protection locked="0"/>
    </xf>
    <xf numFmtId="49" fontId="56" fillId="0" borderId="64" xfId="14" applyNumberFormat="1" applyFont="1" applyBorder="1" applyAlignment="1" applyProtection="1">
      <alignment horizontal="left"/>
      <protection locked="0"/>
    </xf>
    <xf numFmtId="49" fontId="56" fillId="0" borderId="65" xfId="14" applyNumberFormat="1" applyFont="1" applyBorder="1" applyAlignment="1" applyProtection="1">
      <alignment horizontal="left"/>
      <protection locked="0"/>
    </xf>
    <xf numFmtId="1" fontId="56" fillId="2" borderId="42" xfId="14" applyNumberFormat="1" applyFont="1" applyFill="1" applyBorder="1" applyAlignment="1">
      <alignment horizontal="left" wrapText="1"/>
    </xf>
    <xf numFmtId="164" fontId="78" fillId="0" borderId="86" xfId="25" applyNumberFormat="1" applyFont="1" applyBorder="1" applyAlignment="1">
      <alignment horizontal="right" indent="2"/>
    </xf>
    <xf numFmtId="0" fontId="91" fillId="0" borderId="79" xfId="0" applyFont="1" applyBorder="1" applyAlignment="1">
      <alignment horizontal="left" vertical="center" wrapText="1" indent="1"/>
    </xf>
    <xf numFmtId="0" fontId="91" fillId="0" borderId="80" xfId="0" applyFont="1" applyBorder="1" applyAlignment="1">
      <alignment horizontal="left" vertical="center" wrapText="1" indent="1"/>
    </xf>
    <xf numFmtId="0" fontId="91" fillId="0" borderId="81" xfId="0" applyFont="1" applyBorder="1" applyAlignment="1">
      <alignment horizontal="left" vertical="center" wrapText="1" indent="1"/>
    </xf>
    <xf numFmtId="0" fontId="91" fillId="0" borderId="82" xfId="0" applyFont="1" applyBorder="1" applyAlignment="1">
      <alignment horizontal="left" vertical="center" wrapText="1" indent="1"/>
    </xf>
    <xf numFmtId="0" fontId="91" fillId="0" borderId="0" xfId="0" applyFont="1" applyAlignment="1">
      <alignment horizontal="left" vertical="center" wrapText="1" indent="1"/>
    </xf>
    <xf numFmtId="0" fontId="91" fillId="0" borderId="83" xfId="0" applyFont="1" applyBorder="1" applyAlignment="1">
      <alignment horizontal="left" vertical="center" wrapText="1" indent="1"/>
    </xf>
    <xf numFmtId="0" fontId="91" fillId="0" borderId="84" xfId="0" applyFont="1" applyBorder="1" applyAlignment="1">
      <alignment horizontal="left" vertical="center" wrapText="1" indent="1"/>
    </xf>
    <xf numFmtId="0" fontId="91" fillId="0" borderId="57" xfId="0" applyFont="1" applyBorder="1" applyAlignment="1">
      <alignment horizontal="left" vertical="center" wrapText="1" indent="1"/>
    </xf>
    <xf numFmtId="0" fontId="91" fillId="0" borderId="85" xfId="0" applyFont="1" applyBorder="1" applyAlignment="1">
      <alignment horizontal="left" vertical="center" wrapText="1" indent="1"/>
    </xf>
    <xf numFmtId="9" fontId="12" fillId="0" borderId="0" xfId="0" applyNumberFormat="1" applyFont="1" applyAlignment="1" applyProtection="1">
      <alignment horizontal="left" vertical="top" wrapText="1"/>
      <protection locked="0"/>
    </xf>
    <xf numFmtId="9" fontId="12" fillId="0" borderId="17" xfId="0" applyNumberFormat="1" applyFont="1" applyBorder="1" applyAlignment="1" applyProtection="1">
      <alignment horizontal="left" vertical="top" wrapText="1"/>
      <protection locked="0"/>
    </xf>
    <xf numFmtId="1" fontId="9" fillId="2" borderId="7" xfId="0" applyNumberFormat="1" applyFont="1" applyFill="1" applyBorder="1" applyAlignment="1">
      <alignment horizontal="center" vertical="center"/>
    </xf>
    <xf numFmtId="1" fontId="9" fillId="2" borderId="8" xfId="0" applyNumberFormat="1" applyFont="1" applyFill="1" applyBorder="1" applyAlignment="1">
      <alignment horizontal="center" vertical="center"/>
    </xf>
    <xf numFmtId="1" fontId="19" fillId="2" borderId="3" xfId="0" applyNumberFormat="1" applyFont="1" applyFill="1" applyBorder="1" applyAlignment="1">
      <alignment horizontal="center" shrinkToFit="1"/>
    </xf>
    <xf numFmtId="1" fontId="19" fillId="2" borderId="4" xfId="0" applyNumberFormat="1" applyFont="1" applyFill="1" applyBorder="1" applyAlignment="1">
      <alignment horizontal="center" shrinkToFit="1"/>
    </xf>
    <xf numFmtId="1" fontId="9" fillId="0" borderId="5" xfId="0" applyNumberFormat="1" applyFont="1" applyBorder="1" applyAlignment="1">
      <alignment horizontal="center" vertical="center"/>
    </xf>
    <xf numFmtId="1" fontId="9" fillId="0" borderId="6" xfId="0" applyNumberFormat="1" applyFont="1" applyBorder="1" applyAlignment="1">
      <alignment horizontal="center" vertical="center"/>
    </xf>
    <xf numFmtId="1" fontId="28" fillId="0" borderId="5" xfId="7" applyNumberFormat="1" applyFont="1" applyBorder="1" applyAlignment="1">
      <alignment horizontal="center" vertical="center"/>
    </xf>
    <xf numFmtId="1" fontId="29" fillId="0" borderId="6" xfId="0" applyNumberFormat="1" applyFont="1" applyBorder="1" applyAlignment="1">
      <alignment horizontal="center" vertical="center"/>
    </xf>
    <xf numFmtId="0" fontId="78" fillId="0" borderId="0" xfId="14" applyFont="1" applyAlignment="1">
      <alignment horizontal="left" vertical="center" wrapText="1"/>
    </xf>
    <xf numFmtId="7" fontId="78" fillId="0" borderId="57" xfId="14" applyNumberFormat="1" applyFont="1" applyBorder="1" applyAlignment="1">
      <alignment horizontal="right"/>
    </xf>
    <xf numFmtId="0" fontId="55" fillId="2" borderId="0" xfId="14" applyFill="1" applyAlignment="1">
      <alignment horizontal="left" vertical="center" wrapText="1"/>
    </xf>
    <xf numFmtId="0" fontId="59" fillId="0" borderId="0" xfId="0" applyFont="1" applyAlignment="1">
      <alignment horizontal="center" vertical="center" wrapText="1"/>
    </xf>
    <xf numFmtId="14" fontId="0" fillId="0" borderId="46" xfId="0" applyNumberFormat="1" applyBorder="1" applyAlignment="1">
      <alignment horizontal="center" vertical="center"/>
    </xf>
    <xf numFmtId="14" fontId="0" fillId="12" borderId="46" xfId="0" applyNumberFormat="1" applyFill="1" applyBorder="1" applyAlignment="1">
      <alignment horizontal="center" vertical="center"/>
    </xf>
    <xf numFmtId="164" fontId="0" fillId="0" borderId="46" xfId="0" applyNumberFormat="1" applyBorder="1" applyAlignment="1">
      <alignment horizontal="center" vertical="center"/>
    </xf>
    <xf numFmtId="0" fontId="67" fillId="0" borderId="0" xfId="14" applyFont="1" applyAlignment="1">
      <alignment horizontal="left" vertical="top" wrapText="1"/>
    </xf>
    <xf numFmtId="7" fontId="68" fillId="0" borderId="0" xfId="14" applyNumberFormat="1" applyFont="1" applyAlignment="1">
      <alignment horizontal="right"/>
    </xf>
    <xf numFmtId="1" fontId="70" fillId="14" borderId="45" xfId="14" applyNumberFormat="1" applyFont="1" applyFill="1" applyBorder="1" applyAlignment="1">
      <alignment horizontal="center" wrapText="1"/>
    </xf>
    <xf numFmtId="0" fontId="62" fillId="0" borderId="45" xfId="14" applyFont="1" applyBorder="1" applyAlignment="1">
      <alignment horizontal="left" vertical="center" wrapText="1"/>
    </xf>
    <xf numFmtId="1" fontId="5" fillId="2" borderId="35" xfId="8" applyNumberFormat="1" applyFill="1" applyBorder="1" applyAlignment="1">
      <alignment vertical="center"/>
    </xf>
    <xf numFmtId="0" fontId="5" fillId="2" borderId="0" xfId="8" applyFill="1" applyAlignment="1">
      <alignment vertical="center"/>
    </xf>
    <xf numFmtId="1" fontId="39" fillId="2" borderId="35" xfId="8" applyNumberFormat="1" applyFont="1" applyFill="1" applyBorder="1" applyAlignment="1">
      <alignment horizontal="right" vertical="center"/>
    </xf>
    <xf numFmtId="0" fontId="39" fillId="2" borderId="0" xfId="8" applyFont="1" applyFill="1" applyAlignment="1">
      <alignment horizontal="right" vertical="center"/>
    </xf>
    <xf numFmtId="0" fontId="86" fillId="2" borderId="71" xfId="14" applyFont="1" applyFill="1" applyBorder="1" applyAlignment="1">
      <alignment horizontal="center" vertical="top" wrapText="1"/>
    </xf>
    <xf numFmtId="0" fontId="12" fillId="2" borderId="29" xfId="0" applyFont="1" applyFill="1" applyBorder="1" applyAlignment="1" applyProtection="1">
      <alignment vertical="center" wrapText="1"/>
      <protection locked="0"/>
    </xf>
  </cellXfs>
  <cellStyles count="26">
    <cellStyle name="Currency" xfId="25" builtinId="4"/>
    <cellStyle name="Currency 2" xfId="6" xr:uid="{6F3EA7F8-2C3C-4387-897A-FD1A426D0D8D}"/>
    <cellStyle name="Currency 2 4" xfId="15" xr:uid="{C3CB9D7B-B63A-41F3-865C-B1D65BC47F9E}"/>
    <cellStyle name="Currency 3" xfId="10" xr:uid="{96D0775C-965B-4B5E-945C-AB71438C2705}"/>
    <cellStyle name="Currency 4" xfId="13" xr:uid="{4540D1BB-AF68-47B0-B003-492F9390D30F}"/>
    <cellStyle name="Currency 5" xfId="18" xr:uid="{54935A66-4842-4B1E-BE81-C4DC4125DE41}"/>
    <cellStyle name="Currency 6" xfId="21" xr:uid="{A9A442BC-74AF-46B4-9723-E39D2783F9DC}"/>
    <cellStyle name="Currency 7" xfId="23" xr:uid="{0015D616-51DB-45B3-9172-E2453B9B321C}"/>
    <cellStyle name="Hyperlink" xfId="7" builtinId="8"/>
    <cellStyle name="Normal" xfId="0" builtinId="0"/>
    <cellStyle name="Normal 2" xfId="4" xr:uid="{BCB600F6-896D-43AE-80EC-281DEF06E784}"/>
    <cellStyle name="Normal 2 2 2" xfId="14" xr:uid="{4B7DAAFA-7C81-485F-BCA7-0FAB30B069FE}"/>
    <cellStyle name="Normal 26" xfId="2" xr:uid="{62FA17E0-392B-4C3F-9ADF-48333A4D0DBF}"/>
    <cellStyle name="Normal 28" xfId="3" xr:uid="{7C2199E5-2DDD-49DC-9585-211A257E93BF}"/>
    <cellStyle name="Normal 3" xfId="8" xr:uid="{3229AC0A-6B87-4132-93FA-3524D3786A59}"/>
    <cellStyle name="Normal 4" xfId="9" xr:uid="{62093280-620F-43CB-B3BD-CEFC611C61E4}"/>
    <cellStyle name="Normal 5" xfId="11" xr:uid="{87D4A839-758C-4009-B7EE-5E10CFB0602A}"/>
    <cellStyle name="Normal 6" xfId="16" xr:uid="{B9388158-4CAA-4B3C-B487-D3E0D6ACDC61}"/>
    <cellStyle name="Normal 7" xfId="19" xr:uid="{C135AA1B-E49E-4E63-B823-6AD5EE6842D2}"/>
    <cellStyle name="Normal 8" xfId="22" xr:uid="{33A64D15-9513-45E6-855D-E4DAD646DD42}"/>
    <cellStyle name="Percent" xfId="1" builtinId="5"/>
    <cellStyle name="Percent 2" xfId="5" xr:uid="{50D7E4C0-7CE7-4D78-BCE3-D653E6F50BDA}"/>
    <cellStyle name="Percent 3" xfId="12" xr:uid="{2FFF11CC-20DA-42AD-8E4C-FC5A13E7A4F2}"/>
    <cellStyle name="Percent 4" xfId="17" xr:uid="{8F25F981-0291-459E-815B-F820185396F9}"/>
    <cellStyle name="Percent 5" xfId="20" xr:uid="{6119A0BD-7063-4E92-965E-AA679CA44493}"/>
    <cellStyle name="Percent 6" xfId="24" xr:uid="{F74680CF-FAAC-48A6-A735-D4765B3E8DA6}"/>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C0006"/>
      </font>
      <fill>
        <patternFill>
          <bgColor rgb="FFFFC7CE"/>
        </patternFill>
      </fill>
    </dxf>
    <dxf>
      <font>
        <color rgb="FF9C0006"/>
      </font>
      <fill>
        <patternFill>
          <bgColor rgb="FFFFC7CE"/>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C0006"/>
      </font>
      <fill>
        <patternFill>
          <bgColor rgb="FFFFC7CE"/>
        </patternFill>
      </fill>
    </dxf>
    <dxf>
      <font>
        <color rgb="FF9C0006"/>
      </font>
      <fill>
        <patternFill>
          <bgColor rgb="FFFFC7CE"/>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theme="0" tint="-0.499984740745262"/>
        </left>
        <right style="thin">
          <color theme="0" tint="-0.499984740745262"/>
        </right>
        <top style="thin">
          <color theme="0" tint="-0.499984740745262"/>
        </top>
        <bottom style="thin">
          <color theme="0" tint="-0.499984740745262"/>
        </bottom>
        <vertical/>
        <horizontal/>
      </border>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cid:image001.jpg@01D4ADB2.BA667DD0" TargetMode="External"/><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542924</xdr:colOff>
      <xdr:row>0</xdr:row>
      <xdr:rowOff>0</xdr:rowOff>
    </xdr:from>
    <xdr:to>
      <xdr:col>1</xdr:col>
      <xdr:colOff>1562875</xdr:colOff>
      <xdr:row>1</xdr:row>
      <xdr:rowOff>276225</xdr:rowOff>
    </xdr:to>
    <xdr:pic>
      <xdr:nvPicPr>
        <xdr:cNvPr id="2" name="Picture 1">
          <a:extLst>
            <a:ext uri="{FF2B5EF4-FFF2-40B4-BE49-F238E27FC236}">
              <a16:creationId xmlns:a16="http://schemas.microsoft.com/office/drawing/2014/main" id="{ABBC6F0A-7B10-4B73-B36C-081244C459F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05" b="15116"/>
        <a:stretch/>
      </xdr:blipFill>
      <xdr:spPr>
        <a:xfrm>
          <a:off x="542924" y="0"/>
          <a:ext cx="2088483" cy="571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1905</xdr:colOff>
      <xdr:row>4</xdr:row>
      <xdr:rowOff>123825</xdr:rowOff>
    </xdr:to>
    <xdr:pic>
      <xdr:nvPicPr>
        <xdr:cNvPr id="4" name="Picture 13" descr="cid:image001.jpg@01D492E9.021AC0D0">
          <a:extLst>
            <a:ext uri="{FF2B5EF4-FFF2-40B4-BE49-F238E27FC236}">
              <a16:creationId xmlns:a16="http://schemas.microsoft.com/office/drawing/2014/main" id="{20E3760C-BDBD-4D48-8D54-6001B8972DC1}"/>
            </a:ext>
          </a:extLst>
        </xdr:cNvPr>
        <xdr:cNvPicPr>
          <a:picLocks noChangeAspect="1" noChangeArrowheads="1"/>
        </xdr:cNvPicPr>
      </xdr:nvPicPr>
      <xdr:blipFill>
        <a:blip xmlns:r="http://schemas.openxmlformats.org/officeDocument/2006/relationships" r:embed="rId1" r:link="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183005" cy="1129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897466</xdr:colOff>
      <xdr:row>2</xdr:row>
      <xdr:rowOff>76199</xdr:rowOff>
    </xdr:from>
    <xdr:ext cx="6922559" cy="1066801"/>
    <xdr:sp macro="" textlink="">
      <xdr:nvSpPr>
        <xdr:cNvPr id="5" name="TextBox 4">
          <a:extLst>
            <a:ext uri="{FF2B5EF4-FFF2-40B4-BE49-F238E27FC236}">
              <a16:creationId xmlns:a16="http://schemas.microsoft.com/office/drawing/2014/main" id="{C5D139A6-6F10-4293-80E6-7AEC0CDA1E0C}"/>
            </a:ext>
          </a:extLst>
        </xdr:cNvPr>
        <xdr:cNvSpPr txBox="1"/>
      </xdr:nvSpPr>
      <xdr:spPr>
        <a:xfrm>
          <a:off x="5492326" y="701039"/>
          <a:ext cx="6922559" cy="1066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rgbClr val="FF0000"/>
              </a:solidFill>
              <a:effectLst/>
              <a:latin typeface="+mn-lt"/>
              <a:ea typeface="+mn-ea"/>
              <a:cs typeface="+mn-cs"/>
            </a:rPr>
            <a:t>Notes:  </a:t>
          </a:r>
          <a:r>
            <a:rPr lang="en-US" sz="1200">
              <a:solidFill>
                <a:schemeClr val="tx1"/>
              </a:solidFill>
              <a:effectLst/>
              <a:latin typeface="+mn-lt"/>
              <a:ea typeface="+mn-ea"/>
              <a:cs typeface="+mn-cs"/>
            </a:rPr>
            <a:t>Orders with 50+ units to qualify for free-freight and 60-day billing. </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Discounts for New Releases: 1-2 copies = 50%; 3-5 = 52%; 6+ = 55%.  You may add additional products of your choice to the bottom of this form and they will receive 48% and ship free-freight .  Items with a discount of 70% or greater are non-returnable.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rgbClr val="FF0000"/>
              </a:solidFill>
              <a:effectLst/>
              <a:latin typeface="+mn-lt"/>
              <a:ea typeface="+mn-ea"/>
              <a:cs typeface="+mn-cs"/>
            </a:rPr>
            <a:t>Prices are subject to Change and Backlist backordered items cancel and are excluded from this promotion</a:t>
          </a:r>
        </a:p>
        <a:p>
          <a:endParaRPr lang="en-US" sz="1100"/>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1</xdr:col>
      <xdr:colOff>1478280</xdr:colOff>
      <xdr:row>1</xdr:row>
      <xdr:rowOff>15240</xdr:rowOff>
    </xdr:to>
    <xdr:pic>
      <xdr:nvPicPr>
        <xdr:cNvPr id="2" name="Picture 1" descr="Tyndale House Publishers' new look is built upon a legacy of trust and  service - Rush To Press">
          <a:extLst>
            <a:ext uri="{FF2B5EF4-FFF2-40B4-BE49-F238E27FC236}">
              <a16:creationId xmlns:a16="http://schemas.microsoft.com/office/drawing/2014/main" id="{BD20A465-FC54-4D7F-BB22-368ABF75B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326005" cy="937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38100</xdr:rowOff>
    </xdr:from>
    <xdr:ext cx="2717982" cy="657225"/>
    <xdr:pic>
      <xdr:nvPicPr>
        <xdr:cNvPr id="2" name="Picture 1">
          <a:extLst>
            <a:ext uri="{FF2B5EF4-FFF2-40B4-BE49-F238E27FC236}">
              <a16:creationId xmlns:a16="http://schemas.microsoft.com/office/drawing/2014/main" id="{CB3C8AEB-9461-48DD-8BAE-87711E7B12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428" b="16964"/>
        <a:stretch/>
      </xdr:blipFill>
      <xdr:spPr>
        <a:xfrm>
          <a:off x="0" y="38100"/>
          <a:ext cx="2717982" cy="6572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542924</xdr:colOff>
      <xdr:row>0</xdr:row>
      <xdr:rowOff>0</xdr:rowOff>
    </xdr:from>
    <xdr:to>
      <xdr:col>1</xdr:col>
      <xdr:colOff>1640807</xdr:colOff>
      <xdr:row>1</xdr:row>
      <xdr:rowOff>276225</xdr:rowOff>
    </xdr:to>
    <xdr:pic>
      <xdr:nvPicPr>
        <xdr:cNvPr id="2" name="Picture 1">
          <a:extLst>
            <a:ext uri="{FF2B5EF4-FFF2-40B4-BE49-F238E27FC236}">
              <a16:creationId xmlns:a16="http://schemas.microsoft.com/office/drawing/2014/main" id="{48DE87C5-2CA0-46C6-B85F-A35C5315D8D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05" b="15116"/>
        <a:stretch/>
      </xdr:blipFill>
      <xdr:spPr>
        <a:xfrm>
          <a:off x="542924" y="0"/>
          <a:ext cx="208848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203835</xdr:colOff>
      <xdr:row>0</xdr:row>
      <xdr:rowOff>43816</xdr:rowOff>
    </xdr:from>
    <xdr:to>
      <xdr:col>1</xdr:col>
      <xdr:colOff>1642110</xdr:colOff>
      <xdr:row>0</xdr:row>
      <xdr:rowOff>607706</xdr:rowOff>
    </xdr:to>
    <xdr:pic>
      <xdr:nvPicPr>
        <xdr:cNvPr id="4" name="Picture 3">
          <a:extLst>
            <a:ext uri="{FF2B5EF4-FFF2-40B4-BE49-F238E27FC236}">
              <a16:creationId xmlns:a16="http://schemas.microsoft.com/office/drawing/2014/main" id="{E5CD1846-904F-4404-9425-1EEB3A7EDF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790" b="7790"/>
        <a:stretch/>
      </xdr:blipFill>
      <xdr:spPr>
        <a:xfrm>
          <a:off x="203835" y="43816"/>
          <a:ext cx="2428875" cy="5638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542924</xdr:colOff>
      <xdr:row>0</xdr:row>
      <xdr:rowOff>0</xdr:rowOff>
    </xdr:from>
    <xdr:to>
      <xdr:col>1</xdr:col>
      <xdr:colOff>1640807</xdr:colOff>
      <xdr:row>1</xdr:row>
      <xdr:rowOff>276225</xdr:rowOff>
    </xdr:to>
    <xdr:pic>
      <xdr:nvPicPr>
        <xdr:cNvPr id="2" name="Picture 1">
          <a:extLst>
            <a:ext uri="{FF2B5EF4-FFF2-40B4-BE49-F238E27FC236}">
              <a16:creationId xmlns:a16="http://schemas.microsoft.com/office/drawing/2014/main" id="{AD3F430B-9E01-44A9-9736-931FD2636C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05" b="15116"/>
        <a:stretch/>
      </xdr:blipFill>
      <xdr:spPr>
        <a:xfrm>
          <a:off x="542924" y="0"/>
          <a:ext cx="2088483"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542924</xdr:colOff>
      <xdr:row>0</xdr:row>
      <xdr:rowOff>0</xdr:rowOff>
    </xdr:from>
    <xdr:to>
      <xdr:col>1</xdr:col>
      <xdr:colOff>1640807</xdr:colOff>
      <xdr:row>1</xdr:row>
      <xdr:rowOff>276225</xdr:rowOff>
    </xdr:to>
    <xdr:pic>
      <xdr:nvPicPr>
        <xdr:cNvPr id="2" name="Picture 1">
          <a:extLst>
            <a:ext uri="{FF2B5EF4-FFF2-40B4-BE49-F238E27FC236}">
              <a16:creationId xmlns:a16="http://schemas.microsoft.com/office/drawing/2014/main" id="{E96893B5-4617-44AD-9CD8-F399696893F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05" b="15116"/>
        <a:stretch/>
      </xdr:blipFill>
      <xdr:spPr>
        <a:xfrm>
          <a:off x="542924" y="0"/>
          <a:ext cx="2088483" cy="571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1367337</xdr:colOff>
      <xdr:row>1</xdr:row>
      <xdr:rowOff>0</xdr:rowOff>
    </xdr:to>
    <xdr:pic>
      <xdr:nvPicPr>
        <xdr:cNvPr id="2" name="Picture 1">
          <a:extLst>
            <a:ext uri="{FF2B5EF4-FFF2-40B4-BE49-F238E27FC236}">
              <a16:creationId xmlns:a16="http://schemas.microsoft.com/office/drawing/2014/main" id="{31A8B57E-65FE-4070-9C2C-811088481BE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428" b="16964"/>
        <a:stretch/>
      </xdr:blipFill>
      <xdr:spPr>
        <a:xfrm>
          <a:off x="0" y="38100"/>
          <a:ext cx="2710362" cy="657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194310</xdr:colOff>
      <xdr:row>0</xdr:row>
      <xdr:rowOff>0</xdr:rowOff>
    </xdr:from>
    <xdr:to>
      <xdr:col>2</xdr:col>
      <xdr:colOff>1238885</xdr:colOff>
      <xdr:row>2</xdr:row>
      <xdr:rowOff>62863</xdr:rowOff>
    </xdr:to>
    <xdr:pic>
      <xdr:nvPicPr>
        <xdr:cNvPr id="2" name="Picture 1" descr="Description: HCP_CPD_Umbrella_logo4sig">
          <a:extLst>
            <a:ext uri="{FF2B5EF4-FFF2-40B4-BE49-F238E27FC236}">
              <a16:creationId xmlns:a16="http://schemas.microsoft.com/office/drawing/2014/main" id="{E457C948-06FF-4F6D-90D9-AAF3D267AA8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4310" y="0"/>
          <a:ext cx="2469515" cy="443863"/>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114300</xdr:colOff>
      <xdr:row>0</xdr:row>
      <xdr:rowOff>133350</xdr:rowOff>
    </xdr:from>
    <xdr:ext cx="2428875" cy="285750"/>
    <xdr:pic>
      <xdr:nvPicPr>
        <xdr:cNvPr id="3" name="Picture 2" descr="Description: HCP_CPD_Umbrella_logo4sig">
          <a:extLst>
            <a:ext uri="{FF2B5EF4-FFF2-40B4-BE49-F238E27FC236}">
              <a16:creationId xmlns:a16="http://schemas.microsoft.com/office/drawing/2014/main" id="{8BE9E550-B4D5-4911-9378-58DBE2242B7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33350"/>
          <a:ext cx="2428875" cy="2857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DCOMM\Ken\Sales%20Forecasts\Sales%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zportal/sites/Sales/Sales%20Tools/NOT%20FINAL%20DO%20NOT%20USE%20Zondervan%20Specials%20June%2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zportal/sites/Sales/Sales%20Tools/Book%20of%20the%20Month%20May-Aug%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usgr01\DEPTCOMM\Gwen%20Hendrickson\Order%20Form%20Info\March%20OF\MrchPPR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ori\AppData\Local\Microsoft\Windows\INetCache\Content.Outlook\32LUMOMN\HCCP%20July%20to%20Dec%2022%20Order%20Form%20Final%20Updated%2011.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presc"/>
      <sheetName val="Sls Fcst"/>
      <sheetName val="Open"/>
      <sheetName val="Specific Needs"/>
      <sheetName val="Commits"/>
      <sheetName val="Frozen"/>
      <sheetName val="ZCS"/>
      <sheetName val="Cat"/>
      <sheetName val="small"/>
      <sheetName val="YS"/>
      <sheetName val="return isb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sheetName val="Book of the Month"/>
      <sheetName val="Grads"/>
      <sheetName val="Dads"/>
      <sheetName val="NIV Sale"/>
      <sheetName val="NIV Credit"/>
      <sheetName val="Summer"/>
      <sheetName val="BTS"/>
      <sheetName val="BTS Two-week"/>
      <sheetName val="Fall"/>
      <sheetName val="Fall One-week"/>
      <sheetName val="Christmas"/>
      <sheetName val="Christmas One-week"/>
      <sheetName val="Z Graphic Novels"/>
      <sheetName val="Super Savers"/>
      <sheetName val="KJV Bibles"/>
      <sheetName val="Sale Stickers"/>
      <sheetName val="Total Bible Solution"/>
      <sheetName val="Merch Materials"/>
      <sheetName val="DELETE DO NOT PRINT all pro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4">
          <cell r="A4" t="str">
            <v>9780310812685</v>
          </cell>
          <cell r="B4" t="str">
            <v>Bible Promises for You MM</v>
          </cell>
          <cell r="D4">
            <v>39448</v>
          </cell>
          <cell r="E4">
            <v>39629</v>
          </cell>
          <cell r="F4" t="str">
            <v>Super Saver</v>
          </cell>
          <cell r="G4">
            <v>2008</v>
          </cell>
          <cell r="H4" t="str">
            <v xml:space="preserve">    </v>
          </cell>
          <cell r="I4" t="str">
            <v xml:space="preserve">    </v>
          </cell>
          <cell r="J4" t="str">
            <v xml:space="preserve">    </v>
          </cell>
        </row>
        <row r="5">
          <cell r="A5" t="str">
            <v>9780310252948</v>
          </cell>
          <cell r="B5" t="str">
            <v>Case for a Creator MM 6-Pack</v>
          </cell>
          <cell r="C5">
            <v>25.94</v>
          </cell>
          <cell r="D5">
            <v>39448</v>
          </cell>
          <cell r="E5">
            <v>39629</v>
          </cell>
          <cell r="F5" t="str">
            <v>Super Saver</v>
          </cell>
          <cell r="G5">
            <v>2008</v>
          </cell>
          <cell r="H5" t="str">
            <v xml:space="preserve">    </v>
          </cell>
          <cell r="I5" t="str">
            <v xml:space="preserve">    </v>
          </cell>
          <cell r="J5" t="str">
            <v xml:space="preserve">    </v>
          </cell>
        </row>
        <row r="6">
          <cell r="A6" t="str">
            <v>9780310226277</v>
          </cell>
          <cell r="B6" t="str">
            <v>Case for Christ MM 6-Pack</v>
          </cell>
          <cell r="C6">
            <v>25.94</v>
          </cell>
          <cell r="D6">
            <v>39448</v>
          </cell>
          <cell r="E6">
            <v>39629</v>
          </cell>
          <cell r="F6" t="str">
            <v>Super Saver</v>
          </cell>
          <cell r="G6">
            <v>2008</v>
          </cell>
          <cell r="H6" t="str">
            <v xml:space="preserve">    </v>
          </cell>
          <cell r="I6" t="str">
            <v xml:space="preserve">    </v>
          </cell>
          <cell r="J6" t="str">
            <v xml:space="preserve">    </v>
          </cell>
        </row>
        <row r="7">
          <cell r="A7" t="str">
            <v>9780310235095</v>
          </cell>
          <cell r="B7" t="str">
            <v>Case for Faith MM 6-Pack</v>
          </cell>
          <cell r="C7">
            <v>25.94</v>
          </cell>
          <cell r="D7">
            <v>39448</v>
          </cell>
          <cell r="E7">
            <v>39629</v>
          </cell>
          <cell r="F7" t="str">
            <v>Super Saver</v>
          </cell>
          <cell r="G7">
            <v>2008</v>
          </cell>
          <cell r="H7" t="str">
            <v xml:space="preserve">    </v>
          </cell>
          <cell r="I7" t="str">
            <v xml:space="preserve">    </v>
          </cell>
          <cell r="J7" t="str">
            <v xml:space="preserve">    </v>
          </cell>
        </row>
        <row r="8">
          <cell r="A8" t="str">
            <v>9780310489719</v>
          </cell>
          <cell r="B8" t="str">
            <v>Cruden's Compact Concordance</v>
          </cell>
          <cell r="C8">
            <v>6.97</v>
          </cell>
          <cell r="D8">
            <v>39448</v>
          </cell>
          <cell r="E8">
            <v>39629</v>
          </cell>
          <cell r="F8" t="str">
            <v>Super Saver</v>
          </cell>
          <cell r="G8">
            <v>2008</v>
          </cell>
          <cell r="H8" t="str">
            <v xml:space="preserve">    </v>
          </cell>
          <cell r="I8" t="str">
            <v xml:space="preserve">    </v>
          </cell>
          <cell r="J8" t="str">
            <v xml:space="preserve">    </v>
          </cell>
        </row>
        <row r="9">
          <cell r="A9" t="str">
            <v>9780310229209</v>
          </cell>
          <cell r="B9" t="str">
            <v>Cruden's Complete Concordance</v>
          </cell>
          <cell r="C9">
            <v>15.97</v>
          </cell>
          <cell r="D9">
            <v>39448</v>
          </cell>
          <cell r="E9">
            <v>39629</v>
          </cell>
          <cell r="F9" t="str">
            <v>Super Saver</v>
          </cell>
          <cell r="G9">
            <v>2008</v>
          </cell>
          <cell r="H9" t="str">
            <v xml:space="preserve">    </v>
          </cell>
          <cell r="I9" t="str">
            <v xml:space="preserve">    </v>
          </cell>
          <cell r="J9" t="str">
            <v xml:space="preserve">    </v>
          </cell>
        </row>
        <row r="10">
          <cell r="A10" t="str">
            <v>9780310802013</v>
          </cell>
          <cell r="B10" t="str">
            <v>DAILY INSP PURP DRV LF MM</v>
          </cell>
          <cell r="C10">
            <v>2.97</v>
          </cell>
          <cell r="D10">
            <v>39448</v>
          </cell>
          <cell r="E10">
            <v>39629</v>
          </cell>
          <cell r="F10" t="str">
            <v>Super Saver</v>
          </cell>
          <cell r="G10">
            <v>2008</v>
          </cell>
          <cell r="H10" t="str">
            <v xml:space="preserve">    </v>
          </cell>
          <cell r="I10" t="str">
            <v xml:space="preserve">    </v>
          </cell>
          <cell r="J10" t="str">
            <v xml:space="preserve">    </v>
          </cell>
        </row>
        <row r="11">
          <cell r="A11" t="str">
            <v>9780310800910</v>
          </cell>
          <cell r="B11" t="str">
            <v>Daily Inspiration for Women of Color MM</v>
          </cell>
          <cell r="C11">
            <v>2.97</v>
          </cell>
          <cell r="D11">
            <v>39448</v>
          </cell>
          <cell r="E11">
            <v>39629</v>
          </cell>
          <cell r="F11" t="str">
            <v>Super Saver</v>
          </cell>
          <cell r="G11">
            <v>2008</v>
          </cell>
          <cell r="H11" t="str">
            <v xml:space="preserve">    </v>
          </cell>
          <cell r="I11" t="str">
            <v xml:space="preserve">    </v>
          </cell>
          <cell r="J11" t="str">
            <v xml:space="preserve">    </v>
          </cell>
        </row>
        <row r="12">
          <cell r="A12" t="str">
            <v>9780310982579</v>
          </cell>
          <cell r="B12" t="str">
            <v>Daily Inspiration from the NIV MM</v>
          </cell>
          <cell r="C12">
            <v>2.97</v>
          </cell>
          <cell r="D12">
            <v>39448</v>
          </cell>
          <cell r="E12">
            <v>39629</v>
          </cell>
          <cell r="F12" t="str">
            <v>Super Saver</v>
          </cell>
          <cell r="G12">
            <v>2008</v>
          </cell>
          <cell r="H12" t="str">
            <v xml:space="preserve">    </v>
          </cell>
          <cell r="I12" t="str">
            <v xml:space="preserve">    </v>
          </cell>
          <cell r="J12" t="str">
            <v xml:space="preserve">    </v>
          </cell>
        </row>
        <row r="13">
          <cell r="A13" t="str">
            <v>9780310984238</v>
          </cell>
          <cell r="B13" t="str">
            <v>Daily Praise from the NIV MM</v>
          </cell>
          <cell r="C13">
            <v>2.97</v>
          </cell>
          <cell r="D13">
            <v>39448</v>
          </cell>
          <cell r="E13">
            <v>39629</v>
          </cell>
          <cell r="F13" t="str">
            <v>Super Saver</v>
          </cell>
          <cell r="G13">
            <v>2008</v>
          </cell>
          <cell r="H13" t="str">
            <v xml:space="preserve">    </v>
          </cell>
          <cell r="I13" t="str">
            <v xml:space="preserve">    </v>
          </cell>
          <cell r="J13" t="str">
            <v xml:space="preserve">    </v>
          </cell>
        </row>
        <row r="14">
          <cell r="A14" t="str">
            <v>9780310982562</v>
          </cell>
          <cell r="B14" t="str">
            <v>Daily Prayer from the NIV MM</v>
          </cell>
          <cell r="C14">
            <v>2.97</v>
          </cell>
          <cell r="D14">
            <v>39448</v>
          </cell>
          <cell r="E14">
            <v>39629</v>
          </cell>
          <cell r="F14" t="str">
            <v>Super Saver</v>
          </cell>
          <cell r="G14">
            <v>2008</v>
          </cell>
          <cell r="H14" t="str">
            <v xml:space="preserve">    </v>
          </cell>
          <cell r="I14" t="str">
            <v xml:space="preserve">    </v>
          </cell>
          <cell r="J14" t="str">
            <v xml:space="preserve">    </v>
          </cell>
        </row>
        <row r="15">
          <cell r="A15" t="str">
            <v>9780310801757</v>
          </cell>
          <cell r="B15" t="str">
            <v>Footprints for Men Gift Book HC</v>
          </cell>
          <cell r="C15">
            <v>9.9700000000000006</v>
          </cell>
          <cell r="D15">
            <v>39448</v>
          </cell>
          <cell r="E15">
            <v>39629</v>
          </cell>
          <cell r="F15" t="str">
            <v>Super Saver</v>
          </cell>
          <cell r="G15">
            <v>2008</v>
          </cell>
          <cell r="H15" t="str">
            <v xml:space="preserve">    </v>
          </cell>
          <cell r="I15" t="str">
            <v xml:space="preserve">    </v>
          </cell>
          <cell r="J15" t="str">
            <v xml:space="preserve">    </v>
          </cell>
        </row>
        <row r="16">
          <cell r="A16" t="str">
            <v>9780310801764</v>
          </cell>
          <cell r="B16" t="str">
            <v>Footprints for Teens Gift Book HC</v>
          </cell>
          <cell r="C16">
            <v>9.9700000000000006</v>
          </cell>
          <cell r="D16">
            <v>39448</v>
          </cell>
          <cell r="E16">
            <v>39629</v>
          </cell>
          <cell r="F16" t="str">
            <v>Super Saver</v>
          </cell>
          <cell r="G16">
            <v>2008</v>
          </cell>
          <cell r="H16" t="str">
            <v xml:space="preserve">    </v>
          </cell>
          <cell r="I16" t="str">
            <v xml:space="preserve">    </v>
          </cell>
          <cell r="J16" t="str">
            <v xml:space="preserve">    </v>
          </cell>
        </row>
        <row r="17">
          <cell r="A17" t="str">
            <v>9780310811435</v>
          </cell>
          <cell r="B17" t="str">
            <v>Footprints Gift Book DuoTone</v>
          </cell>
          <cell r="C17">
            <v>12.97</v>
          </cell>
          <cell r="D17">
            <v>39448</v>
          </cell>
          <cell r="E17">
            <v>39629</v>
          </cell>
          <cell r="F17" t="str">
            <v>Super Saver</v>
          </cell>
          <cell r="G17">
            <v>2008</v>
          </cell>
          <cell r="H17" t="str">
            <v xml:space="preserve">    </v>
          </cell>
          <cell r="I17" t="str">
            <v xml:space="preserve">    </v>
          </cell>
          <cell r="J17" t="str">
            <v xml:space="preserve">    </v>
          </cell>
        </row>
        <row r="18">
          <cell r="A18" t="str">
            <v>9780310808664</v>
          </cell>
          <cell r="B18" t="str">
            <v>Footprints Gift Book SC</v>
          </cell>
          <cell r="C18">
            <v>4.97</v>
          </cell>
          <cell r="D18">
            <v>39448</v>
          </cell>
          <cell r="E18">
            <v>39629</v>
          </cell>
          <cell r="F18" t="str">
            <v>Super Saver</v>
          </cell>
          <cell r="G18">
            <v>2008</v>
          </cell>
          <cell r="H18" t="str">
            <v xml:space="preserve">    </v>
          </cell>
          <cell r="I18" t="str">
            <v xml:space="preserve">    </v>
          </cell>
          <cell r="J18" t="str">
            <v xml:space="preserve">    </v>
          </cell>
        </row>
        <row r="19">
          <cell r="A19" t="str">
            <v>9780310819141</v>
          </cell>
          <cell r="B19" t="str">
            <v>Gift of Angels Gift Book DuoTone</v>
          </cell>
          <cell r="C19">
            <v>12.97</v>
          </cell>
          <cell r="D19">
            <v>39448</v>
          </cell>
          <cell r="E19">
            <v>39629</v>
          </cell>
          <cell r="F19" t="str">
            <v>Super Saver</v>
          </cell>
          <cell r="G19">
            <v>2008</v>
          </cell>
          <cell r="H19" t="str">
            <v xml:space="preserve">    </v>
          </cell>
          <cell r="I19" t="str">
            <v xml:space="preserve">    </v>
          </cell>
          <cell r="J19" t="str">
            <v xml:space="preserve">    </v>
          </cell>
        </row>
        <row r="20">
          <cell r="A20" t="str">
            <v>9780310813590</v>
          </cell>
          <cell r="B20" t="str">
            <v>Gift of Angels Gift Book SC</v>
          </cell>
          <cell r="C20">
            <v>4.97</v>
          </cell>
          <cell r="D20">
            <v>39448</v>
          </cell>
          <cell r="E20">
            <v>39629</v>
          </cell>
          <cell r="F20" t="str">
            <v>Super Saver</v>
          </cell>
          <cell r="G20">
            <v>2008</v>
          </cell>
          <cell r="H20" t="str">
            <v xml:space="preserve">    </v>
          </cell>
          <cell r="I20" t="str">
            <v xml:space="preserve">    </v>
          </cell>
          <cell r="J20" t="str">
            <v xml:space="preserve">    </v>
          </cell>
        </row>
        <row r="21">
          <cell r="A21" t="str">
            <v>9780310811831</v>
          </cell>
          <cell r="B21" t="str">
            <v>Gift of Miracles Gift Book HC</v>
          </cell>
          <cell r="C21">
            <v>9.9700000000000006</v>
          </cell>
          <cell r="D21">
            <v>39448</v>
          </cell>
          <cell r="E21">
            <v>39629</v>
          </cell>
          <cell r="F21" t="str">
            <v>Super Saver</v>
          </cell>
          <cell r="G21">
            <v>2008</v>
          </cell>
          <cell r="H21" t="str">
            <v xml:space="preserve">    </v>
          </cell>
          <cell r="I21" t="str">
            <v xml:space="preserve">    </v>
          </cell>
          <cell r="J21" t="str">
            <v xml:space="preserve">    </v>
          </cell>
        </row>
        <row r="22">
          <cell r="A22" t="str">
            <v>9780310812029</v>
          </cell>
          <cell r="B22" t="str">
            <v>Gift of Prayer Gift Book HC</v>
          </cell>
          <cell r="C22">
            <v>9.9700000000000006</v>
          </cell>
          <cell r="D22">
            <v>39448</v>
          </cell>
          <cell r="E22">
            <v>39629</v>
          </cell>
          <cell r="F22" t="str">
            <v>Super Saver</v>
          </cell>
          <cell r="G22">
            <v>2008</v>
          </cell>
          <cell r="H22" t="str">
            <v xml:space="preserve">    </v>
          </cell>
          <cell r="I22" t="str">
            <v xml:space="preserve">    </v>
          </cell>
          <cell r="J22" t="str">
            <v xml:space="preserve">    </v>
          </cell>
        </row>
        <row r="23">
          <cell r="A23" t="str">
            <v>9780310817260</v>
          </cell>
          <cell r="B23" t="str">
            <v>God's Words of Life for Dads Gift Book SC</v>
          </cell>
          <cell r="C23">
            <v>4.97</v>
          </cell>
          <cell r="D23">
            <v>39448</v>
          </cell>
          <cell r="E23">
            <v>39629</v>
          </cell>
          <cell r="F23" t="str">
            <v>Super Saver</v>
          </cell>
          <cell r="G23">
            <v>2008</v>
          </cell>
          <cell r="H23" t="str">
            <v xml:space="preserve">    </v>
          </cell>
          <cell r="I23" t="str">
            <v xml:space="preserve">    </v>
          </cell>
          <cell r="J23" t="str">
            <v xml:space="preserve">    </v>
          </cell>
        </row>
        <row r="24">
          <cell r="A24" t="str">
            <v>9780310811398</v>
          </cell>
          <cell r="B24" t="str">
            <v>God's Words of Life for Grads Gift Book DuoTone</v>
          </cell>
          <cell r="C24">
            <v>12.97</v>
          </cell>
          <cell r="D24">
            <v>39448</v>
          </cell>
          <cell r="E24">
            <v>39629</v>
          </cell>
          <cell r="F24" t="str">
            <v>Super Saver</v>
          </cell>
          <cell r="G24">
            <v>2008</v>
          </cell>
          <cell r="H24" t="str">
            <v xml:space="preserve">    </v>
          </cell>
          <cell r="I24" t="str">
            <v xml:space="preserve">    </v>
          </cell>
          <cell r="J24" t="str">
            <v xml:space="preserve">    </v>
          </cell>
        </row>
        <row r="25">
          <cell r="A25" t="str">
            <v>9780310803652</v>
          </cell>
          <cell r="B25" t="str">
            <v>God's Words of Life for Grads Gift Book HC</v>
          </cell>
          <cell r="C25">
            <v>9.9700000000000006</v>
          </cell>
          <cell r="D25">
            <v>39448</v>
          </cell>
          <cell r="E25">
            <v>39629</v>
          </cell>
          <cell r="F25" t="str">
            <v>Super Saver</v>
          </cell>
          <cell r="G25">
            <v>2008</v>
          </cell>
          <cell r="H25" t="str">
            <v xml:space="preserve">    </v>
          </cell>
          <cell r="I25" t="str">
            <v xml:space="preserve">    </v>
          </cell>
          <cell r="J25" t="str">
            <v xml:space="preserve">    </v>
          </cell>
        </row>
        <row r="26">
          <cell r="A26" t="str">
            <v>9780310817253</v>
          </cell>
          <cell r="B26" t="str">
            <v>God's Words of Life for Grads Gift Book SC</v>
          </cell>
          <cell r="C26">
            <v>4.97</v>
          </cell>
          <cell r="D26">
            <v>39448</v>
          </cell>
          <cell r="E26">
            <v>39629</v>
          </cell>
          <cell r="F26" t="str">
            <v>Super Saver</v>
          </cell>
          <cell r="G26">
            <v>2008</v>
          </cell>
          <cell r="H26" t="str">
            <v xml:space="preserve">    </v>
          </cell>
          <cell r="I26" t="str">
            <v xml:space="preserve">    </v>
          </cell>
          <cell r="J26" t="str">
            <v xml:space="preserve">    </v>
          </cell>
        </row>
        <row r="27">
          <cell r="A27" t="str">
            <v>9780310800873</v>
          </cell>
          <cell r="B27" t="str">
            <v>God's Words of Life for Kids Gift Book HC</v>
          </cell>
          <cell r="C27">
            <v>9.9700000000000006</v>
          </cell>
          <cell r="D27">
            <v>39448</v>
          </cell>
          <cell r="E27">
            <v>39629</v>
          </cell>
          <cell r="F27" t="str">
            <v>Super Saver</v>
          </cell>
          <cell r="G27">
            <v>2008</v>
          </cell>
          <cell r="H27" t="str">
            <v xml:space="preserve">    </v>
          </cell>
          <cell r="I27" t="str">
            <v xml:space="preserve">    </v>
          </cell>
          <cell r="J27" t="str">
            <v xml:space="preserve">    </v>
          </cell>
        </row>
        <row r="28">
          <cell r="A28" t="str">
            <v>9780310801214</v>
          </cell>
          <cell r="B28" t="str">
            <v>God's Words of Life for Men (More) Gift Book HC</v>
          </cell>
          <cell r="C28">
            <v>9.9700000000000006</v>
          </cell>
          <cell r="D28">
            <v>39448</v>
          </cell>
          <cell r="E28">
            <v>39629</v>
          </cell>
          <cell r="F28" t="str">
            <v>Super Saver</v>
          </cell>
          <cell r="G28">
            <v>2008</v>
          </cell>
          <cell r="H28" t="str">
            <v xml:space="preserve">    </v>
          </cell>
          <cell r="I28" t="str">
            <v xml:space="preserve">    </v>
          </cell>
          <cell r="J28" t="str">
            <v xml:space="preserve">    </v>
          </cell>
        </row>
        <row r="29">
          <cell r="A29" t="str">
            <v>9780310810131</v>
          </cell>
          <cell r="B29" t="str">
            <v>God's Words of Life for Men Gift Book DuoTone</v>
          </cell>
          <cell r="C29">
            <v>12.97</v>
          </cell>
          <cell r="D29">
            <v>39448</v>
          </cell>
          <cell r="E29">
            <v>39629</v>
          </cell>
          <cell r="F29" t="str">
            <v>Super Saver</v>
          </cell>
          <cell r="G29">
            <v>2008</v>
          </cell>
          <cell r="H29" t="str">
            <v xml:space="preserve">    </v>
          </cell>
          <cell r="I29" t="str">
            <v xml:space="preserve">    </v>
          </cell>
          <cell r="J29" t="str">
            <v xml:space="preserve">    </v>
          </cell>
        </row>
        <row r="30">
          <cell r="A30" t="str">
            <v>9780310813217</v>
          </cell>
          <cell r="B30" t="str">
            <v>God's Words of Life for Men Gift Book HC</v>
          </cell>
          <cell r="C30">
            <v>9.9700000000000006</v>
          </cell>
          <cell r="D30">
            <v>39448</v>
          </cell>
          <cell r="E30">
            <v>39629</v>
          </cell>
          <cell r="F30" t="str">
            <v>Super Saver</v>
          </cell>
          <cell r="G30">
            <v>2008</v>
          </cell>
          <cell r="H30" t="str">
            <v xml:space="preserve">    </v>
          </cell>
          <cell r="I30" t="str">
            <v xml:space="preserve">    </v>
          </cell>
          <cell r="J30" t="str">
            <v xml:space="preserve">    </v>
          </cell>
        </row>
        <row r="31">
          <cell r="A31" t="str">
            <v>9780310980513</v>
          </cell>
          <cell r="B31" t="str">
            <v>God's Words of Life for Moms Gift Book HC</v>
          </cell>
          <cell r="C31">
            <v>9.9700000000000006</v>
          </cell>
          <cell r="D31">
            <v>39448</v>
          </cell>
          <cell r="E31">
            <v>39629</v>
          </cell>
          <cell r="F31" t="str">
            <v>Super Saver</v>
          </cell>
          <cell r="G31">
            <v>2008</v>
          </cell>
          <cell r="H31" t="str">
            <v xml:space="preserve">    </v>
          </cell>
          <cell r="I31" t="str">
            <v xml:space="preserve">    </v>
          </cell>
          <cell r="J31" t="str">
            <v xml:space="preserve">    </v>
          </cell>
        </row>
        <row r="32">
          <cell r="A32" t="str">
            <v>9780310817246</v>
          </cell>
          <cell r="B32" t="str">
            <v>God's Words of Life for Moms Gift Book SC</v>
          </cell>
          <cell r="C32">
            <v>4.97</v>
          </cell>
          <cell r="D32">
            <v>39448</v>
          </cell>
          <cell r="E32">
            <v>39629</v>
          </cell>
          <cell r="F32" t="str">
            <v>Super Saver</v>
          </cell>
          <cell r="G32">
            <v>2008</v>
          </cell>
          <cell r="H32" t="str">
            <v xml:space="preserve">    </v>
          </cell>
          <cell r="I32" t="str">
            <v xml:space="preserve">    </v>
          </cell>
          <cell r="J32" t="str">
            <v xml:space="preserve">    </v>
          </cell>
        </row>
        <row r="33">
          <cell r="A33" t="str">
            <v>9780310980759</v>
          </cell>
          <cell r="B33" t="str">
            <v>God's Words of Life for Teens Gift Book HC</v>
          </cell>
          <cell r="C33">
            <v>9.9700000000000006</v>
          </cell>
          <cell r="D33">
            <v>39448</v>
          </cell>
          <cell r="E33">
            <v>39629</v>
          </cell>
          <cell r="F33" t="str">
            <v>Super Saver</v>
          </cell>
          <cell r="G33">
            <v>2008</v>
          </cell>
          <cell r="H33" t="str">
            <v xml:space="preserve">    </v>
          </cell>
          <cell r="I33" t="str">
            <v xml:space="preserve">    </v>
          </cell>
          <cell r="J33" t="str">
            <v xml:space="preserve">    </v>
          </cell>
        </row>
        <row r="34">
          <cell r="A34" t="str">
            <v>9780310813200</v>
          </cell>
          <cell r="B34" t="str">
            <v>God's Words of Life for Women Gift Book HC</v>
          </cell>
          <cell r="C34">
            <v>9.9700000000000006</v>
          </cell>
          <cell r="D34">
            <v>39448</v>
          </cell>
          <cell r="E34">
            <v>39629</v>
          </cell>
          <cell r="F34" t="str">
            <v>Super Saver</v>
          </cell>
          <cell r="G34">
            <v>2008</v>
          </cell>
          <cell r="H34" t="str">
            <v xml:space="preserve">    </v>
          </cell>
          <cell r="I34" t="str">
            <v xml:space="preserve">    </v>
          </cell>
          <cell r="J34" t="str">
            <v xml:space="preserve">    </v>
          </cell>
        </row>
        <row r="35">
          <cell r="A35" t="str">
            <v>9780310278696</v>
          </cell>
          <cell r="B35" t="str">
            <v>God's Words of Life for Women of Color HC</v>
          </cell>
          <cell r="C35">
            <v>9.9700000000000006</v>
          </cell>
          <cell r="D35">
            <v>39448</v>
          </cell>
          <cell r="E35">
            <v>39629</v>
          </cell>
          <cell r="F35" t="str">
            <v>Super Saver</v>
          </cell>
          <cell r="G35">
            <v>2008</v>
          </cell>
          <cell r="H35" t="str">
            <v xml:space="preserve">    </v>
          </cell>
          <cell r="I35" t="str">
            <v xml:space="preserve">    </v>
          </cell>
          <cell r="J35" t="str">
            <v xml:space="preserve">    </v>
          </cell>
        </row>
        <row r="36">
          <cell r="A36" t="str">
            <v>9780310987918</v>
          </cell>
          <cell r="B36" t="str">
            <v>God's Words of Life for Women of Faith Gift Book HC</v>
          </cell>
          <cell r="C36">
            <v>9.9700000000000006</v>
          </cell>
          <cell r="D36">
            <v>39448</v>
          </cell>
          <cell r="E36">
            <v>39629</v>
          </cell>
          <cell r="F36" t="str">
            <v>Super Saver</v>
          </cell>
          <cell r="G36">
            <v>2008</v>
          </cell>
          <cell r="H36" t="str">
            <v xml:space="preserve">    </v>
          </cell>
          <cell r="I36" t="str">
            <v xml:space="preserve">    </v>
          </cell>
          <cell r="J36" t="str">
            <v xml:space="preserve">    </v>
          </cell>
        </row>
        <row r="37">
          <cell r="A37" t="str">
            <v>9780310813606</v>
          </cell>
          <cell r="B37" t="str">
            <v>God's Words of Life for Women of Faith Gift Book SC</v>
          </cell>
          <cell r="C37">
            <v>4.97</v>
          </cell>
          <cell r="D37">
            <v>39448</v>
          </cell>
          <cell r="E37">
            <v>39629</v>
          </cell>
          <cell r="F37" t="str">
            <v>Super Saver</v>
          </cell>
          <cell r="G37">
            <v>2008</v>
          </cell>
          <cell r="H37" t="str">
            <v xml:space="preserve">    </v>
          </cell>
          <cell r="I37" t="str">
            <v xml:space="preserve">    </v>
          </cell>
          <cell r="J37" t="str">
            <v xml:space="preserve">    </v>
          </cell>
        </row>
        <row r="38">
          <cell r="A38" t="str">
            <v>9780310257202</v>
          </cell>
          <cell r="B38" t="str">
            <v xml:space="preserve">Halley's Bible Handbook Compact </v>
          </cell>
          <cell r="C38">
            <v>12.97</v>
          </cell>
          <cell r="D38">
            <v>39448</v>
          </cell>
          <cell r="E38">
            <v>39629</v>
          </cell>
          <cell r="F38" t="str">
            <v>Super Saver</v>
          </cell>
          <cell r="G38">
            <v>2008</v>
          </cell>
          <cell r="H38" t="str">
            <v xml:space="preserve">    </v>
          </cell>
          <cell r="I38" t="str">
            <v xml:space="preserve">    </v>
          </cell>
          <cell r="J38" t="str">
            <v xml:space="preserve">    </v>
          </cell>
        </row>
        <row r="39">
          <cell r="A39" t="str">
            <v>9780310402305</v>
          </cell>
          <cell r="B39" t="str">
            <v>Halley's Bible Handbook Large Print</v>
          </cell>
          <cell r="C39">
            <v>19.97</v>
          </cell>
          <cell r="D39">
            <v>39448</v>
          </cell>
          <cell r="E39">
            <v>39629</v>
          </cell>
          <cell r="F39" t="str">
            <v>Super Saver</v>
          </cell>
          <cell r="G39">
            <v>2008</v>
          </cell>
          <cell r="H39" t="str">
            <v xml:space="preserve">    </v>
          </cell>
          <cell r="I39" t="str">
            <v xml:space="preserve">    </v>
          </cell>
          <cell r="J39" t="str">
            <v xml:space="preserve">    </v>
          </cell>
        </row>
        <row r="40">
          <cell r="A40" t="str">
            <v>9780310980100</v>
          </cell>
          <cell r="B40" t="str">
            <v>Hope for a Woman's Soul Gift Book HC</v>
          </cell>
          <cell r="C40">
            <v>9.9700000000000006</v>
          </cell>
          <cell r="D40">
            <v>39448</v>
          </cell>
          <cell r="E40">
            <v>39629</v>
          </cell>
          <cell r="F40" t="str">
            <v>Super Saver</v>
          </cell>
          <cell r="G40">
            <v>2008</v>
          </cell>
          <cell r="H40" t="str">
            <v xml:space="preserve">    </v>
          </cell>
          <cell r="I40" t="str">
            <v xml:space="preserve">    </v>
          </cell>
          <cell r="J40" t="str">
            <v xml:space="preserve">    </v>
          </cell>
        </row>
        <row r="41">
          <cell r="A41" t="str">
            <v>9780310813613</v>
          </cell>
          <cell r="B41" t="str">
            <v>Hope for a Woman's Soul Gift Book SC</v>
          </cell>
          <cell r="C41">
            <v>4.97</v>
          </cell>
          <cell r="D41">
            <v>39448</v>
          </cell>
          <cell r="E41">
            <v>39629</v>
          </cell>
          <cell r="F41" t="str">
            <v>Super Saver</v>
          </cell>
          <cell r="G41">
            <v>2008</v>
          </cell>
          <cell r="H41" t="str">
            <v xml:space="preserve">    </v>
          </cell>
          <cell r="I41" t="str">
            <v xml:space="preserve">    </v>
          </cell>
          <cell r="J41" t="str">
            <v xml:space="preserve">    </v>
          </cell>
        </row>
        <row r="42">
          <cell r="A42" t="str">
            <v>9780310276470</v>
          </cell>
          <cell r="B42" t="str">
            <v>In the Steps of Jesus</v>
          </cell>
          <cell r="C42">
            <v>14.97</v>
          </cell>
          <cell r="D42">
            <v>39448</v>
          </cell>
          <cell r="E42">
            <v>39629</v>
          </cell>
          <cell r="F42" t="str">
            <v>Super Saver</v>
          </cell>
          <cell r="G42">
            <v>2008</v>
          </cell>
          <cell r="H42" t="str">
            <v xml:space="preserve">    </v>
          </cell>
          <cell r="I42" t="str">
            <v xml:space="preserve">    </v>
          </cell>
          <cell r="J42" t="str">
            <v xml:space="preserve">    </v>
          </cell>
        </row>
        <row r="43">
          <cell r="A43" t="str">
            <v>9780829729962</v>
          </cell>
          <cell r="B43" t="str">
            <v>Inspiracion Diaria de la NVI (Daily Inspiration from the NIV MM)</v>
          </cell>
          <cell r="C43">
            <v>2.97</v>
          </cell>
          <cell r="D43">
            <v>39448</v>
          </cell>
          <cell r="E43">
            <v>39629</v>
          </cell>
          <cell r="F43" t="str">
            <v>Super Saver</v>
          </cell>
          <cell r="G43">
            <v>2008</v>
          </cell>
          <cell r="H43" t="str">
            <v xml:space="preserve">    </v>
          </cell>
          <cell r="I43" t="str">
            <v xml:space="preserve">    </v>
          </cell>
          <cell r="J43" t="str">
            <v xml:space="preserve">    </v>
          </cell>
        </row>
        <row r="44">
          <cell r="A44" t="str">
            <v>9780310265702</v>
          </cell>
          <cell r="B44" t="str">
            <v>Jamieson, Fausset, and Brown's Commentary on the Whole Bible</v>
          </cell>
          <cell r="C44">
            <v>19.97</v>
          </cell>
          <cell r="D44">
            <v>39448</v>
          </cell>
          <cell r="E44">
            <v>39629</v>
          </cell>
          <cell r="F44" t="str">
            <v>Super Saver</v>
          </cell>
          <cell r="G44">
            <v>2008</v>
          </cell>
          <cell r="H44" t="str">
            <v xml:space="preserve">    </v>
          </cell>
          <cell r="I44" t="str">
            <v xml:space="preserve">    </v>
          </cell>
          <cell r="J44" t="str">
            <v xml:space="preserve">    </v>
          </cell>
        </row>
        <row r="45">
          <cell r="A45" t="str">
            <v>9780310810117</v>
          </cell>
          <cell r="B45" t="str">
            <v>Joy for a Woman's Soul Gift Book DuoTone</v>
          </cell>
          <cell r="C45">
            <v>12.97</v>
          </cell>
          <cell r="D45">
            <v>39448</v>
          </cell>
          <cell r="E45">
            <v>39629</v>
          </cell>
          <cell r="F45" t="str">
            <v>Super Saver</v>
          </cell>
          <cell r="G45">
            <v>2008</v>
          </cell>
          <cell r="H45" t="str">
            <v xml:space="preserve">    </v>
          </cell>
          <cell r="I45" t="str">
            <v xml:space="preserve">    </v>
          </cell>
          <cell r="J45" t="str">
            <v xml:space="preserve">    </v>
          </cell>
        </row>
        <row r="46">
          <cell r="A46" t="str">
            <v>9780310977179</v>
          </cell>
          <cell r="B46" t="str">
            <v>Joy for a Woman's Soul Gift Book HC</v>
          </cell>
          <cell r="C46">
            <v>9.9700000000000006</v>
          </cell>
          <cell r="D46">
            <v>39448</v>
          </cell>
          <cell r="E46">
            <v>39629</v>
          </cell>
          <cell r="F46" t="str">
            <v>Super Saver</v>
          </cell>
          <cell r="G46">
            <v>2008</v>
          </cell>
          <cell r="H46" t="str">
            <v xml:space="preserve">    </v>
          </cell>
          <cell r="I46" t="str">
            <v xml:space="preserve">    </v>
          </cell>
          <cell r="J46" t="str">
            <v xml:space="preserve">    </v>
          </cell>
        </row>
        <row r="47">
          <cell r="A47" t="str">
            <v>9780310812890</v>
          </cell>
          <cell r="B47" t="str">
            <v>Joy for a Woman's Soul Gift Book SC</v>
          </cell>
          <cell r="C47">
            <v>4.97</v>
          </cell>
          <cell r="D47">
            <v>39448</v>
          </cell>
          <cell r="E47">
            <v>39629</v>
          </cell>
          <cell r="F47" t="str">
            <v>Super Saver</v>
          </cell>
          <cell r="G47">
            <v>2008</v>
          </cell>
          <cell r="H47" t="str">
            <v xml:space="preserve">    </v>
          </cell>
          <cell r="I47" t="str">
            <v xml:space="preserve">    </v>
          </cell>
          <cell r="J47" t="str">
            <v xml:space="preserve">    </v>
          </cell>
        </row>
        <row r="48">
          <cell r="A48" t="str">
            <v>9780310704874</v>
          </cell>
          <cell r="B48" t="str">
            <v>KJV Kids' Study Bible Black Imitation</v>
          </cell>
          <cell r="C48">
            <v>22.97</v>
          </cell>
          <cell r="D48">
            <v>39448</v>
          </cell>
          <cell r="E48">
            <v>39629</v>
          </cell>
          <cell r="F48" t="str">
            <v>Super Saver</v>
          </cell>
          <cell r="G48">
            <v>2008</v>
          </cell>
          <cell r="H48" t="str">
            <v xml:space="preserve">    </v>
          </cell>
          <cell r="I48" t="str">
            <v xml:space="preserve">    </v>
          </cell>
          <cell r="J48" t="str">
            <v xml:space="preserve">    </v>
          </cell>
        </row>
        <row r="49">
          <cell r="A49" t="str">
            <v>9780310919094</v>
          </cell>
          <cell r="B49" t="str">
            <v>KJV Kids' Study Bible HC</v>
          </cell>
          <cell r="C49">
            <v>17.97</v>
          </cell>
          <cell r="D49">
            <v>39448</v>
          </cell>
          <cell r="E49">
            <v>39629</v>
          </cell>
          <cell r="F49" t="str">
            <v>Super Saver</v>
          </cell>
          <cell r="G49">
            <v>2008</v>
          </cell>
          <cell r="H49" t="str">
            <v xml:space="preserve">    </v>
          </cell>
          <cell r="I49" t="str">
            <v xml:space="preserve">    </v>
          </cell>
          <cell r="J49" t="str">
            <v xml:space="preserve">    </v>
          </cell>
        </row>
        <row r="50">
          <cell r="A50" t="str">
            <v>9780310704881</v>
          </cell>
          <cell r="B50" t="str">
            <v>KJV Kids' Study Bible Navy Imitation</v>
          </cell>
          <cell r="C50">
            <v>22.97</v>
          </cell>
          <cell r="D50">
            <v>39448</v>
          </cell>
          <cell r="E50">
            <v>39629</v>
          </cell>
          <cell r="F50" t="str">
            <v>Super Saver</v>
          </cell>
          <cell r="G50">
            <v>2008</v>
          </cell>
          <cell r="H50" t="str">
            <v xml:space="preserve">    </v>
          </cell>
          <cell r="I50" t="str">
            <v xml:space="preserve">    </v>
          </cell>
          <cell r="J50" t="str">
            <v xml:space="preserve">    </v>
          </cell>
        </row>
        <row r="51">
          <cell r="A51" t="str">
            <v>9780310819127</v>
          </cell>
          <cell r="B51" t="str">
            <v>Laughter for a Woman's Soul Gift Book DuoTone</v>
          </cell>
          <cell r="C51">
            <v>12.97</v>
          </cell>
          <cell r="D51">
            <v>39448</v>
          </cell>
          <cell r="E51">
            <v>39629</v>
          </cell>
          <cell r="F51" t="str">
            <v>Super Saver</v>
          </cell>
          <cell r="G51">
            <v>2008</v>
          </cell>
          <cell r="H51" t="str">
            <v xml:space="preserve">    </v>
          </cell>
          <cell r="I51" t="str">
            <v xml:space="preserve">    </v>
          </cell>
          <cell r="J51" t="str">
            <v xml:space="preserve">    </v>
          </cell>
        </row>
        <row r="52">
          <cell r="A52" t="str">
            <v>9780310977957</v>
          </cell>
          <cell r="B52" t="str">
            <v>Laughter for a Woman's Soul Gift Book HC</v>
          </cell>
          <cell r="C52">
            <v>9.9700000000000006</v>
          </cell>
          <cell r="D52">
            <v>39448</v>
          </cell>
          <cell r="E52">
            <v>39629</v>
          </cell>
          <cell r="F52" t="str">
            <v>Super Saver</v>
          </cell>
          <cell r="G52">
            <v>2008</v>
          </cell>
          <cell r="H52" t="str">
            <v xml:space="preserve">    </v>
          </cell>
          <cell r="I52" t="str">
            <v xml:space="preserve">    </v>
          </cell>
          <cell r="J52" t="str">
            <v xml:space="preserve">    </v>
          </cell>
        </row>
        <row r="53">
          <cell r="A53" t="str">
            <v>9780310810476</v>
          </cell>
          <cell r="B53" t="str">
            <v>LOVE TALK STARTERS</v>
          </cell>
          <cell r="C53">
            <v>2.97</v>
          </cell>
          <cell r="D53">
            <v>39448</v>
          </cell>
          <cell r="E53">
            <v>39629</v>
          </cell>
          <cell r="F53" t="str">
            <v>Super Saver</v>
          </cell>
          <cell r="G53">
            <v>2008</v>
          </cell>
          <cell r="H53" t="str">
            <v xml:space="preserve">    </v>
          </cell>
          <cell r="I53" t="str">
            <v xml:space="preserve">    </v>
          </cell>
          <cell r="J53" t="str">
            <v xml:space="preserve">    </v>
          </cell>
        </row>
        <row r="54">
          <cell r="A54" t="str">
            <v>9780310260103</v>
          </cell>
          <cell r="B54" t="str">
            <v>Matthew Henry's Commentary</v>
          </cell>
          <cell r="C54">
            <v>19.97</v>
          </cell>
          <cell r="D54">
            <v>39448</v>
          </cell>
          <cell r="E54">
            <v>39629</v>
          </cell>
          <cell r="F54" t="str">
            <v>Super Saver</v>
          </cell>
          <cell r="G54">
            <v>2008</v>
          </cell>
          <cell r="H54" t="str">
            <v xml:space="preserve">    </v>
          </cell>
          <cell r="I54" t="str">
            <v xml:space="preserve">    </v>
          </cell>
          <cell r="J54" t="str">
            <v xml:space="preserve">    </v>
          </cell>
        </row>
        <row r="55">
          <cell r="A55" t="str">
            <v>9780310248781</v>
          </cell>
          <cell r="B55" t="str">
            <v>Mounce's Complete Expository Dictionary of OT and NT Words</v>
          </cell>
          <cell r="C55">
            <v>19.97</v>
          </cell>
          <cell r="D55">
            <v>39448</v>
          </cell>
          <cell r="E55">
            <v>39629</v>
          </cell>
          <cell r="F55" t="str">
            <v>Super Saver</v>
          </cell>
          <cell r="G55">
            <v>2008</v>
          </cell>
          <cell r="H55" t="str">
            <v xml:space="preserve">    </v>
          </cell>
          <cell r="I55" t="str">
            <v xml:space="preserve">    </v>
          </cell>
          <cell r="J55" t="str">
            <v xml:space="preserve">    </v>
          </cell>
        </row>
        <row r="56">
          <cell r="A56" t="str">
            <v>9780310489917</v>
          </cell>
          <cell r="B56" t="str">
            <v>Nave's Compact Topical Bible</v>
          </cell>
          <cell r="C56">
            <v>6.97</v>
          </cell>
          <cell r="D56">
            <v>39448</v>
          </cell>
          <cell r="E56">
            <v>39629</v>
          </cell>
          <cell r="F56" t="str">
            <v>Super Saver</v>
          </cell>
          <cell r="G56">
            <v>2008</v>
          </cell>
          <cell r="H56" t="str">
            <v xml:space="preserve">    </v>
          </cell>
          <cell r="I56" t="str">
            <v xml:space="preserve">    </v>
          </cell>
          <cell r="J56" t="str">
            <v xml:space="preserve">    </v>
          </cell>
        </row>
        <row r="57">
          <cell r="A57" t="str">
            <v>9780310337102</v>
          </cell>
          <cell r="B57" t="str">
            <v>Nave's Topical Bible</v>
          </cell>
          <cell r="C57">
            <v>15.97</v>
          </cell>
          <cell r="D57">
            <v>39448</v>
          </cell>
          <cell r="E57">
            <v>39629</v>
          </cell>
          <cell r="F57" t="str">
            <v>Super Saver</v>
          </cell>
          <cell r="G57">
            <v>2008</v>
          </cell>
          <cell r="H57" t="str">
            <v xml:space="preserve">    </v>
          </cell>
          <cell r="I57" t="str">
            <v xml:space="preserve">    </v>
          </cell>
          <cell r="J57" t="str">
            <v xml:space="preserve">    </v>
          </cell>
        </row>
        <row r="58">
          <cell r="A58" t="str">
            <v>9780310220206</v>
          </cell>
          <cell r="B58" t="str">
            <v>New International Bible Commentary</v>
          </cell>
          <cell r="C58">
            <v>19.97</v>
          </cell>
          <cell r="D58">
            <v>39448</v>
          </cell>
          <cell r="E58">
            <v>39629</v>
          </cell>
          <cell r="F58" t="str">
            <v>Super Saver</v>
          </cell>
          <cell r="G58">
            <v>2008</v>
          </cell>
          <cell r="H58" t="str">
            <v xml:space="preserve">    </v>
          </cell>
          <cell r="I58" t="str">
            <v xml:space="preserve">    </v>
          </cell>
          <cell r="J58" t="str">
            <v xml:space="preserve">    </v>
          </cell>
        </row>
        <row r="59">
          <cell r="A59" t="str">
            <v>9780310229025</v>
          </cell>
          <cell r="B59" t="str">
            <v>New International Bible Concordance</v>
          </cell>
          <cell r="C59">
            <v>16.97</v>
          </cell>
          <cell r="D59">
            <v>39448</v>
          </cell>
          <cell r="E59">
            <v>39629</v>
          </cell>
          <cell r="F59" t="str">
            <v>Super Saver</v>
          </cell>
          <cell r="G59">
            <v>2008</v>
          </cell>
          <cell r="H59" t="str">
            <v xml:space="preserve">    </v>
          </cell>
          <cell r="I59" t="str">
            <v xml:space="preserve">    </v>
          </cell>
          <cell r="J59" t="str">
            <v xml:space="preserve">    </v>
          </cell>
        </row>
        <row r="60">
          <cell r="A60" t="str">
            <v>9780310331902</v>
          </cell>
          <cell r="B60" t="str">
            <v>New International Bible Dictionary</v>
          </cell>
          <cell r="C60">
            <v>19.97</v>
          </cell>
          <cell r="D60">
            <v>39448</v>
          </cell>
          <cell r="E60">
            <v>39629</v>
          </cell>
          <cell r="F60" t="str">
            <v>Super Saver</v>
          </cell>
          <cell r="G60">
            <v>2008</v>
          </cell>
          <cell r="H60" t="str">
            <v xml:space="preserve">    </v>
          </cell>
          <cell r="I60" t="str">
            <v xml:space="preserve">    </v>
          </cell>
          <cell r="J60" t="str">
            <v xml:space="preserve">    </v>
          </cell>
        </row>
        <row r="61">
          <cell r="A61" t="str">
            <v>9780310240075</v>
          </cell>
          <cell r="B61" t="str">
            <v>New International Encyclopedia of Bible Characters</v>
          </cell>
          <cell r="C61">
            <v>16.97</v>
          </cell>
          <cell r="D61">
            <v>39448</v>
          </cell>
          <cell r="E61">
            <v>39629</v>
          </cell>
          <cell r="F61" t="str">
            <v>Super Saver</v>
          </cell>
          <cell r="G61">
            <v>2008</v>
          </cell>
          <cell r="H61" t="str">
            <v xml:space="preserve">    </v>
          </cell>
          <cell r="I61" t="str">
            <v xml:space="preserve">    </v>
          </cell>
          <cell r="J61" t="str">
            <v xml:space="preserve">    </v>
          </cell>
        </row>
        <row r="62">
          <cell r="A62" t="str">
            <v>9780310241461</v>
          </cell>
          <cell r="B62" t="str">
            <v>New International Encyclopedia of Bible Difficulties</v>
          </cell>
          <cell r="C62">
            <v>16.97</v>
          </cell>
          <cell r="D62">
            <v>39448</v>
          </cell>
          <cell r="E62">
            <v>39629</v>
          </cell>
          <cell r="F62" t="str">
            <v>Super Saver</v>
          </cell>
          <cell r="G62">
            <v>2008</v>
          </cell>
          <cell r="H62" t="str">
            <v xml:space="preserve">    </v>
          </cell>
          <cell r="I62" t="str">
            <v xml:space="preserve">    </v>
          </cell>
          <cell r="J62" t="str">
            <v xml:space="preserve">    </v>
          </cell>
        </row>
        <row r="63">
          <cell r="A63" t="str">
            <v>9780310229124</v>
          </cell>
          <cell r="B63" t="str">
            <v>New International Encyclopedia of Bible Words</v>
          </cell>
          <cell r="C63">
            <v>16.97</v>
          </cell>
          <cell r="D63">
            <v>39448</v>
          </cell>
          <cell r="E63">
            <v>39629</v>
          </cell>
          <cell r="F63" t="str">
            <v>Super Saver</v>
          </cell>
          <cell r="G63">
            <v>2008</v>
          </cell>
          <cell r="H63" t="str">
            <v xml:space="preserve">    </v>
          </cell>
          <cell r="I63" t="str">
            <v xml:space="preserve">    </v>
          </cell>
          <cell r="J63" t="str">
            <v xml:space="preserve">    </v>
          </cell>
        </row>
        <row r="64">
          <cell r="A64" t="str">
            <v>9780310920489</v>
          </cell>
          <cell r="B64" t="str">
            <v>NIV Audio Bible Complete Voice Only CD</v>
          </cell>
          <cell r="C64">
            <v>49.97</v>
          </cell>
          <cell r="D64">
            <v>39448</v>
          </cell>
          <cell r="E64">
            <v>39629</v>
          </cell>
          <cell r="F64" t="str">
            <v>Super Saver</v>
          </cell>
          <cell r="G64">
            <v>2008</v>
          </cell>
          <cell r="H64" t="str">
            <v xml:space="preserve">    </v>
          </cell>
          <cell r="I64" t="str">
            <v xml:space="preserve">    </v>
          </cell>
          <cell r="J64" t="str">
            <v xml:space="preserve">    </v>
          </cell>
        </row>
        <row r="65">
          <cell r="A65" t="str">
            <v>9780310228684</v>
          </cell>
          <cell r="B65" t="str">
            <v>NIV Compact Bible Commentary</v>
          </cell>
          <cell r="C65">
            <v>7.97</v>
          </cell>
          <cell r="D65">
            <v>39448</v>
          </cell>
          <cell r="E65">
            <v>39629</v>
          </cell>
          <cell r="F65" t="str">
            <v>Super Saver</v>
          </cell>
          <cell r="G65">
            <v>2008</v>
          </cell>
          <cell r="H65" t="str">
            <v xml:space="preserve">    </v>
          </cell>
          <cell r="I65" t="str">
            <v xml:space="preserve">    </v>
          </cell>
          <cell r="J65" t="str">
            <v xml:space="preserve">    </v>
          </cell>
        </row>
        <row r="66">
          <cell r="A66" t="str">
            <v>9780310228721</v>
          </cell>
          <cell r="B66" t="str">
            <v>NIV Compact Concordance</v>
          </cell>
          <cell r="C66">
            <v>7.97</v>
          </cell>
          <cell r="D66">
            <v>39448</v>
          </cell>
          <cell r="E66">
            <v>39629</v>
          </cell>
          <cell r="F66" t="str">
            <v>Super Saver</v>
          </cell>
          <cell r="G66">
            <v>2008</v>
          </cell>
          <cell r="H66" t="str">
            <v xml:space="preserve">    </v>
          </cell>
          <cell r="I66" t="str">
            <v xml:space="preserve">    </v>
          </cell>
          <cell r="J66" t="str">
            <v xml:space="preserve">    </v>
          </cell>
        </row>
        <row r="67">
          <cell r="A67" t="str">
            <v>9780310228738</v>
          </cell>
          <cell r="B67" t="str">
            <v>NIV Compact Dictionary of the Bible</v>
          </cell>
          <cell r="C67">
            <v>7.97</v>
          </cell>
          <cell r="D67">
            <v>39448</v>
          </cell>
          <cell r="E67">
            <v>39629</v>
          </cell>
          <cell r="F67" t="str">
            <v>Super Saver</v>
          </cell>
          <cell r="G67">
            <v>2008</v>
          </cell>
          <cell r="H67" t="str">
            <v xml:space="preserve">    </v>
          </cell>
          <cell r="I67" t="str">
            <v xml:space="preserve">    </v>
          </cell>
          <cell r="J67" t="str">
            <v xml:space="preserve">    </v>
          </cell>
        </row>
        <row r="68">
          <cell r="A68" t="str">
            <v>9780310228691</v>
          </cell>
          <cell r="B68" t="str">
            <v>NIV Compact Nave's Topical Bible</v>
          </cell>
          <cell r="C68">
            <v>7.97</v>
          </cell>
          <cell r="D68">
            <v>39448</v>
          </cell>
          <cell r="E68">
            <v>39629</v>
          </cell>
          <cell r="F68" t="str">
            <v>Super Saver</v>
          </cell>
          <cell r="G68">
            <v>2008</v>
          </cell>
          <cell r="H68" t="str">
            <v xml:space="preserve">    </v>
          </cell>
          <cell r="I68" t="str">
            <v xml:space="preserve">    </v>
          </cell>
          <cell r="J68" t="str">
            <v xml:space="preserve">    </v>
          </cell>
        </row>
        <row r="69">
          <cell r="A69" t="str">
            <v>9780310920236</v>
          </cell>
          <cell r="B69" t="str">
            <v>NIV The Journey SC</v>
          </cell>
          <cell r="C69">
            <v>9.9700000000000006</v>
          </cell>
          <cell r="D69">
            <v>39448</v>
          </cell>
          <cell r="E69">
            <v>39629</v>
          </cell>
          <cell r="F69" t="str">
            <v>Super Saver</v>
          </cell>
          <cell r="G69">
            <v>2008</v>
          </cell>
          <cell r="H69" t="str">
            <v xml:space="preserve">    </v>
          </cell>
          <cell r="I69" t="str">
            <v xml:space="preserve">    </v>
          </cell>
          <cell r="J69" t="str">
            <v xml:space="preserve">    </v>
          </cell>
        </row>
        <row r="70">
          <cell r="A70" t="str">
            <v>9780310935643</v>
          </cell>
          <cell r="B70" t="str">
            <v>NIV Thinline Black Bonded</v>
          </cell>
          <cell r="C70">
            <v>17.97</v>
          </cell>
          <cell r="D70">
            <v>39448</v>
          </cell>
          <cell r="E70">
            <v>39629</v>
          </cell>
          <cell r="F70" t="str">
            <v>Super Saver</v>
          </cell>
          <cell r="G70">
            <v>2008</v>
          </cell>
          <cell r="H70" t="str">
            <v xml:space="preserve">    </v>
          </cell>
          <cell r="I70" t="str">
            <v xml:space="preserve">    </v>
          </cell>
          <cell r="J70" t="str">
            <v xml:space="preserve">    </v>
          </cell>
        </row>
        <row r="71">
          <cell r="A71" t="str">
            <v>9780310935667</v>
          </cell>
          <cell r="B71" t="str">
            <v>NIV Thinline Burgundy Bonded</v>
          </cell>
          <cell r="C71">
            <v>17.97</v>
          </cell>
          <cell r="D71">
            <v>39448</v>
          </cell>
          <cell r="E71">
            <v>39629</v>
          </cell>
          <cell r="F71" t="str">
            <v>Super Saver</v>
          </cell>
          <cell r="G71">
            <v>2008</v>
          </cell>
          <cell r="H71" t="str">
            <v>X</v>
          </cell>
          <cell r="I71" t="str">
            <v xml:space="preserve">    </v>
          </cell>
          <cell r="J71" t="str">
            <v>X</v>
          </cell>
        </row>
        <row r="72">
          <cell r="A72" t="str">
            <v>9780310935681</v>
          </cell>
          <cell r="B72" t="str">
            <v>NIV Thinline Navy Bonded</v>
          </cell>
          <cell r="C72">
            <v>17.97</v>
          </cell>
          <cell r="D72">
            <v>39448</v>
          </cell>
          <cell r="E72">
            <v>39629</v>
          </cell>
          <cell r="F72" t="str">
            <v>Super Saver</v>
          </cell>
          <cell r="G72">
            <v>2008</v>
          </cell>
          <cell r="H72" t="str">
            <v xml:space="preserve">    </v>
          </cell>
          <cell r="I72" t="str">
            <v xml:space="preserve">    </v>
          </cell>
          <cell r="J72" t="str">
            <v xml:space="preserve">    </v>
          </cell>
        </row>
        <row r="73">
          <cell r="A73" t="str">
            <v>9780310935711</v>
          </cell>
          <cell r="B73" t="str">
            <v>NIV Thinline Tan/Tan DuoTone</v>
          </cell>
          <cell r="C73">
            <v>17.97</v>
          </cell>
          <cell r="D73">
            <v>39448</v>
          </cell>
          <cell r="E73">
            <v>39629</v>
          </cell>
          <cell r="F73" t="str">
            <v>Super Saver</v>
          </cell>
          <cell r="G73">
            <v>2008</v>
          </cell>
          <cell r="H73" t="str">
            <v xml:space="preserve">    </v>
          </cell>
          <cell r="I73" t="str">
            <v xml:space="preserve">    </v>
          </cell>
          <cell r="J73" t="str">
            <v xml:space="preserve">    </v>
          </cell>
        </row>
        <row r="74">
          <cell r="A74" t="str">
            <v>9780310811817</v>
          </cell>
          <cell r="B74" t="str">
            <v>Prayers for a Woman's Soul Gift Book DuoTone</v>
          </cell>
          <cell r="C74">
            <v>12.97</v>
          </cell>
          <cell r="D74">
            <v>39448</v>
          </cell>
          <cell r="E74">
            <v>39629</v>
          </cell>
          <cell r="F74" t="str">
            <v>Super Saver</v>
          </cell>
          <cell r="G74">
            <v>2008</v>
          </cell>
          <cell r="H74" t="str">
            <v xml:space="preserve">    </v>
          </cell>
          <cell r="I74" t="str">
            <v xml:space="preserve">    </v>
          </cell>
          <cell r="J74" t="str">
            <v xml:space="preserve">    </v>
          </cell>
        </row>
        <row r="75">
          <cell r="A75" t="str">
            <v>9780310805960</v>
          </cell>
          <cell r="B75" t="str">
            <v>Prayers for a Woman's Soul Gift Book HC</v>
          </cell>
          <cell r="C75">
            <v>9.9700000000000006</v>
          </cell>
          <cell r="D75">
            <v>39448</v>
          </cell>
          <cell r="E75">
            <v>39629</v>
          </cell>
          <cell r="F75" t="str">
            <v>Super Saver</v>
          </cell>
          <cell r="G75">
            <v>2008</v>
          </cell>
          <cell r="H75" t="str">
            <v xml:space="preserve">    </v>
          </cell>
          <cell r="I75" t="str">
            <v xml:space="preserve">    </v>
          </cell>
          <cell r="J75" t="str">
            <v xml:space="preserve">    </v>
          </cell>
        </row>
        <row r="76">
          <cell r="A76" t="str">
            <v>9780829733501</v>
          </cell>
          <cell r="B76" t="str">
            <v>Promesas Eternas para Ti de la NVI (Promises for You NIV MM)</v>
          </cell>
          <cell r="C76">
            <v>2.97</v>
          </cell>
          <cell r="D76">
            <v>39448</v>
          </cell>
          <cell r="E76">
            <v>39629</v>
          </cell>
          <cell r="F76" t="str">
            <v>Super Saver</v>
          </cell>
          <cell r="G76">
            <v>2008</v>
          </cell>
          <cell r="H76" t="str">
            <v xml:space="preserve">    </v>
          </cell>
          <cell r="I76" t="str">
            <v xml:space="preserve">    </v>
          </cell>
          <cell r="J76" t="str">
            <v xml:space="preserve">    </v>
          </cell>
        </row>
        <row r="77">
          <cell r="A77" t="str">
            <v>9780310982654</v>
          </cell>
          <cell r="B77" t="str">
            <v>Promises for Dads from the NIV MM</v>
          </cell>
          <cell r="C77">
            <v>2.97</v>
          </cell>
          <cell r="D77">
            <v>39448</v>
          </cell>
          <cell r="E77">
            <v>39629</v>
          </cell>
          <cell r="F77" t="str">
            <v>Super Saver</v>
          </cell>
          <cell r="G77">
            <v>2008</v>
          </cell>
          <cell r="H77" t="str">
            <v xml:space="preserve">    </v>
          </cell>
          <cell r="I77" t="str">
            <v xml:space="preserve">    </v>
          </cell>
          <cell r="J77" t="str">
            <v xml:space="preserve">    </v>
          </cell>
        </row>
        <row r="78">
          <cell r="A78" t="str">
            <v>9780310804178</v>
          </cell>
          <cell r="B78" t="str">
            <v>Promises for Graduates from the NIV MM</v>
          </cell>
          <cell r="C78">
            <v>2.97</v>
          </cell>
          <cell r="D78">
            <v>39448</v>
          </cell>
          <cell r="E78">
            <v>39629</v>
          </cell>
          <cell r="F78" t="str">
            <v>Super Saver</v>
          </cell>
          <cell r="G78">
            <v>2008</v>
          </cell>
          <cell r="H78" t="str">
            <v xml:space="preserve">    </v>
          </cell>
          <cell r="I78" t="str">
            <v xml:space="preserve">    </v>
          </cell>
          <cell r="J78" t="str">
            <v xml:space="preserve">    </v>
          </cell>
        </row>
        <row r="79">
          <cell r="A79" t="str">
            <v>9780310810070</v>
          </cell>
          <cell r="B79" t="str">
            <v>Promises for Men from the NIV</v>
          </cell>
          <cell r="C79">
            <v>2.97</v>
          </cell>
          <cell r="D79">
            <v>39448</v>
          </cell>
          <cell r="E79">
            <v>39629</v>
          </cell>
          <cell r="F79" t="str">
            <v>Super Saver</v>
          </cell>
          <cell r="G79">
            <v>2008</v>
          </cell>
          <cell r="H79" t="str">
            <v xml:space="preserve">    </v>
          </cell>
          <cell r="I79" t="str">
            <v xml:space="preserve">    </v>
          </cell>
          <cell r="J79" t="str">
            <v xml:space="preserve">    </v>
          </cell>
        </row>
        <row r="80">
          <cell r="A80" t="str">
            <v>9780310982647</v>
          </cell>
          <cell r="B80" t="str">
            <v>Promises for Moms from the NIV MM</v>
          </cell>
          <cell r="C80">
            <v>2.97</v>
          </cell>
          <cell r="D80">
            <v>39448</v>
          </cell>
          <cell r="E80">
            <v>39629</v>
          </cell>
          <cell r="F80" t="str">
            <v>Super Saver</v>
          </cell>
          <cell r="G80">
            <v>2008</v>
          </cell>
          <cell r="H80" t="str">
            <v xml:space="preserve">    </v>
          </cell>
          <cell r="I80" t="str">
            <v xml:space="preserve">    </v>
          </cell>
          <cell r="J80" t="str">
            <v xml:space="preserve">    </v>
          </cell>
        </row>
        <row r="81">
          <cell r="A81" t="str">
            <v>9780310810087</v>
          </cell>
          <cell r="B81" t="str">
            <v>Promises for Women from the NIV</v>
          </cell>
          <cell r="C81">
            <v>2.97</v>
          </cell>
          <cell r="D81">
            <v>39448</v>
          </cell>
          <cell r="E81">
            <v>39629</v>
          </cell>
          <cell r="F81" t="str">
            <v>Super Saver</v>
          </cell>
          <cell r="G81">
            <v>2008</v>
          </cell>
          <cell r="H81" t="str">
            <v xml:space="preserve">    </v>
          </cell>
          <cell r="I81" t="str">
            <v xml:space="preserve">    </v>
          </cell>
          <cell r="J81" t="str">
            <v xml:space="preserve">    </v>
          </cell>
        </row>
        <row r="82">
          <cell r="A82" t="str">
            <v>9780310810063</v>
          </cell>
          <cell r="B82" t="str">
            <v>Promises for Women of Color from the NIV</v>
          </cell>
          <cell r="C82">
            <v>2.97</v>
          </cell>
          <cell r="D82">
            <v>39448</v>
          </cell>
          <cell r="E82">
            <v>39629</v>
          </cell>
          <cell r="F82" t="str">
            <v>Super Saver</v>
          </cell>
          <cell r="G82">
            <v>2008</v>
          </cell>
          <cell r="H82" t="str">
            <v xml:space="preserve">    </v>
          </cell>
          <cell r="I82" t="str">
            <v xml:space="preserve">    </v>
          </cell>
          <cell r="J82" t="str">
            <v xml:space="preserve">    </v>
          </cell>
        </row>
        <row r="83">
          <cell r="A83" t="str">
            <v>9780310978916</v>
          </cell>
          <cell r="B83" t="str">
            <v>Promises for You from the NIV MM</v>
          </cell>
          <cell r="C83">
            <v>2.97</v>
          </cell>
          <cell r="D83">
            <v>39448</v>
          </cell>
          <cell r="E83">
            <v>39629</v>
          </cell>
          <cell r="F83" t="str">
            <v>Super Saver</v>
          </cell>
          <cell r="G83">
            <v>2008</v>
          </cell>
          <cell r="H83" t="str">
            <v xml:space="preserve">    </v>
          </cell>
          <cell r="I83" t="str">
            <v xml:space="preserve">    </v>
          </cell>
          <cell r="J83" t="str">
            <v xml:space="preserve">    </v>
          </cell>
        </row>
        <row r="84">
          <cell r="A84" t="str">
            <v>9780310811411</v>
          </cell>
          <cell r="B84" t="str">
            <v>Serenity Gift Book SC</v>
          </cell>
          <cell r="C84">
            <v>4.97</v>
          </cell>
          <cell r="D84">
            <v>39448</v>
          </cell>
          <cell r="E84">
            <v>39629</v>
          </cell>
          <cell r="F84" t="str">
            <v>Super Saver</v>
          </cell>
          <cell r="G84">
            <v>2008</v>
          </cell>
          <cell r="H84" t="str">
            <v xml:space="preserve">    </v>
          </cell>
          <cell r="I84" t="str">
            <v xml:space="preserve">    </v>
          </cell>
          <cell r="J84" t="str">
            <v xml:space="preserve">    </v>
          </cell>
        </row>
        <row r="85">
          <cell r="A85" t="str">
            <v>9780310262848</v>
          </cell>
          <cell r="B85" t="str">
            <v>Strongest NASB Exhaustive Concordance</v>
          </cell>
          <cell r="C85">
            <v>24.97</v>
          </cell>
          <cell r="D85">
            <v>39448</v>
          </cell>
          <cell r="E85">
            <v>39629</v>
          </cell>
          <cell r="F85" t="str">
            <v>Super Saver</v>
          </cell>
          <cell r="G85">
            <v>2008</v>
          </cell>
          <cell r="H85" t="str">
            <v xml:space="preserve">    </v>
          </cell>
          <cell r="I85" t="str">
            <v xml:space="preserve">    </v>
          </cell>
          <cell r="J85" t="str">
            <v xml:space="preserve">    </v>
          </cell>
        </row>
        <row r="86">
          <cell r="A86" t="str">
            <v>9780310262855</v>
          </cell>
          <cell r="B86" t="str">
            <v>Strongest NIV Exhaustive Concordance</v>
          </cell>
          <cell r="C86">
            <v>24.97</v>
          </cell>
          <cell r="D86">
            <v>39448</v>
          </cell>
          <cell r="E86">
            <v>39629</v>
          </cell>
          <cell r="F86" t="str">
            <v>Super Saver</v>
          </cell>
          <cell r="G86">
            <v>2008</v>
          </cell>
          <cell r="H86" t="str">
            <v xml:space="preserve">    </v>
          </cell>
          <cell r="I86" t="str">
            <v xml:space="preserve">    </v>
          </cell>
          <cell r="J86" t="str">
            <v xml:space="preserve">    </v>
          </cell>
        </row>
        <row r="87">
          <cell r="A87" t="str">
            <v>9780310233435</v>
          </cell>
          <cell r="B87" t="str">
            <v>Strongest Strong's Exhaustive Concordance of the Bible</v>
          </cell>
          <cell r="C87">
            <v>19.97</v>
          </cell>
          <cell r="D87">
            <v>39448</v>
          </cell>
          <cell r="E87">
            <v>39629</v>
          </cell>
          <cell r="F87" t="str">
            <v>Super Saver</v>
          </cell>
          <cell r="G87">
            <v>2008</v>
          </cell>
          <cell r="H87" t="str">
            <v xml:space="preserve">    </v>
          </cell>
          <cell r="I87" t="str">
            <v xml:space="preserve">    </v>
          </cell>
          <cell r="J87" t="str">
            <v xml:space="preserve">    </v>
          </cell>
        </row>
        <row r="88">
          <cell r="A88" t="str">
            <v>9780310246978</v>
          </cell>
          <cell r="B88" t="str">
            <v>Strongest Strong's Exhaustive Concordance of the Bible L/P</v>
          </cell>
          <cell r="C88">
            <v>29.97</v>
          </cell>
          <cell r="D88">
            <v>39448</v>
          </cell>
          <cell r="E88">
            <v>39629</v>
          </cell>
          <cell r="F88" t="str">
            <v>Super Saver</v>
          </cell>
          <cell r="G88">
            <v>2008</v>
          </cell>
          <cell r="H88" t="str">
            <v xml:space="preserve">    </v>
          </cell>
          <cell r="I88" t="str">
            <v xml:space="preserve">    </v>
          </cell>
          <cell r="J88" t="str">
            <v xml:space="preserve">    </v>
          </cell>
        </row>
        <row r="89">
          <cell r="A89" t="str">
            <v>9780310805557</v>
          </cell>
          <cell r="B89" t="str">
            <v>The Purpose-Driven® Life Deluxe Journal</v>
          </cell>
          <cell r="C89">
            <v>7.97</v>
          </cell>
          <cell r="D89">
            <v>39448</v>
          </cell>
          <cell r="E89">
            <v>39629</v>
          </cell>
          <cell r="F89" t="str">
            <v>Super Saver</v>
          </cell>
          <cell r="G89">
            <v>2008</v>
          </cell>
          <cell r="H89" t="str">
            <v xml:space="preserve">    </v>
          </cell>
          <cell r="I89" t="str">
            <v xml:space="preserve">    </v>
          </cell>
          <cell r="J89" t="str">
            <v xml:space="preserve">    </v>
          </cell>
        </row>
        <row r="90">
          <cell r="A90" t="str">
            <v>9780310601944</v>
          </cell>
          <cell r="B90" t="str">
            <v>The Purpose-Driven® Life Keepsake Edition</v>
          </cell>
          <cell r="C90">
            <v>16.97</v>
          </cell>
          <cell r="D90">
            <v>39448</v>
          </cell>
          <cell r="E90">
            <v>39629</v>
          </cell>
          <cell r="F90" t="str">
            <v>Super Saver</v>
          </cell>
          <cell r="G90">
            <v>2008</v>
          </cell>
          <cell r="H90" t="str">
            <v xml:space="preserve">    </v>
          </cell>
          <cell r="I90" t="str">
            <v xml:space="preserve">    </v>
          </cell>
          <cell r="J90" t="str">
            <v xml:space="preserve">    </v>
          </cell>
        </row>
        <row r="91">
          <cell r="A91" t="str">
            <v>9780310275367</v>
          </cell>
          <cell r="B91" t="str">
            <v>The Purpose-Driven® Life MM 4-Pack</v>
          </cell>
          <cell r="C91">
            <v>19.989999999999998</v>
          </cell>
          <cell r="D91">
            <v>39448</v>
          </cell>
          <cell r="E91">
            <v>39629</v>
          </cell>
          <cell r="F91" t="str">
            <v>Super Saver</v>
          </cell>
          <cell r="G91">
            <v>2008</v>
          </cell>
          <cell r="H91" t="str">
            <v xml:space="preserve">    </v>
          </cell>
          <cell r="I91" t="str">
            <v xml:space="preserve">    </v>
          </cell>
          <cell r="J91" t="str">
            <v xml:space="preserve">    </v>
          </cell>
        </row>
        <row r="92">
          <cell r="A92" t="str">
            <v>9780310247883</v>
          </cell>
          <cell r="B92" t="str">
            <v>The Purpose-Driven® Life Unabridged Audio CD</v>
          </cell>
          <cell r="C92">
            <v>24.97</v>
          </cell>
          <cell r="D92">
            <v>39448</v>
          </cell>
          <cell r="E92">
            <v>39629</v>
          </cell>
          <cell r="F92" t="str">
            <v>Super Saver</v>
          </cell>
          <cell r="G92">
            <v>2008</v>
          </cell>
          <cell r="H92" t="str">
            <v xml:space="preserve">    </v>
          </cell>
          <cell r="I92" t="str">
            <v xml:space="preserve">    </v>
          </cell>
          <cell r="J92" t="str">
            <v xml:space="preserve">    </v>
          </cell>
        </row>
        <row r="93">
          <cell r="A93" t="str">
            <v>9780829737868</v>
          </cell>
          <cell r="B93" t="str">
            <v>Vida Con Proposito Tapa Dura (Purpose-Driven Life HC)</v>
          </cell>
          <cell r="D93">
            <v>39448</v>
          </cell>
          <cell r="E93">
            <v>39629</v>
          </cell>
          <cell r="F93" t="str">
            <v>Super Saver</v>
          </cell>
          <cell r="G93">
            <v>2008</v>
          </cell>
          <cell r="H93" t="str">
            <v xml:space="preserve">    </v>
          </cell>
          <cell r="I93" t="str">
            <v xml:space="preserve">    </v>
          </cell>
          <cell r="J93" t="str">
            <v xml:space="preserve">    </v>
          </cell>
        </row>
        <row r="94">
          <cell r="A94" t="str">
            <v>9780310713692</v>
          </cell>
          <cell r="B94" t="str">
            <v>Z GRAPHIC NOV/HAND MORNINGSTAR BOOK 1</v>
          </cell>
          <cell r="C94">
            <v>1.97</v>
          </cell>
          <cell r="D94">
            <v>39448</v>
          </cell>
          <cell r="E94">
            <v>39629</v>
          </cell>
          <cell r="F94" t="str">
            <v>Super Saver</v>
          </cell>
          <cell r="G94">
            <v>2008</v>
          </cell>
          <cell r="H94" t="str">
            <v xml:space="preserve">    </v>
          </cell>
          <cell r="I94" t="str">
            <v xml:space="preserve">    </v>
          </cell>
          <cell r="J94" t="str">
            <v xml:space="preserve">    </v>
          </cell>
        </row>
        <row r="95">
          <cell r="A95" t="str">
            <v>9780310713531</v>
          </cell>
          <cell r="B95" t="str">
            <v>Z GRAPHIC NOV/KINGDOMS BOOK 1</v>
          </cell>
          <cell r="C95">
            <v>1.97</v>
          </cell>
          <cell r="D95">
            <v>39448</v>
          </cell>
          <cell r="E95">
            <v>39629</v>
          </cell>
          <cell r="F95" t="str">
            <v>Super Saver</v>
          </cell>
          <cell r="G95">
            <v>2008</v>
          </cell>
          <cell r="H95" t="str">
            <v>X</v>
          </cell>
          <cell r="I95" t="str">
            <v xml:space="preserve">    </v>
          </cell>
          <cell r="J95" t="str">
            <v xml:space="preserve">    </v>
          </cell>
        </row>
        <row r="96">
          <cell r="A96" t="str">
            <v>9780310712879</v>
          </cell>
          <cell r="B96" t="str">
            <v>Z GRAPHIC NOV/MANGA BIBLE BOOK 1</v>
          </cell>
          <cell r="C96">
            <v>1.97</v>
          </cell>
          <cell r="D96">
            <v>39448</v>
          </cell>
          <cell r="E96">
            <v>39629</v>
          </cell>
          <cell r="F96" t="str">
            <v>Super Saver</v>
          </cell>
          <cell r="G96">
            <v>2008</v>
          </cell>
          <cell r="H96" t="str">
            <v>X</v>
          </cell>
          <cell r="I96" t="str">
            <v xml:space="preserve">    </v>
          </cell>
          <cell r="J96" t="str">
            <v xml:space="preserve">    </v>
          </cell>
        </row>
        <row r="97">
          <cell r="A97" t="str">
            <v>9780310712794</v>
          </cell>
          <cell r="B97" t="str">
            <v>Z GRAPHIC NOV/SON SAMSON BOOK 1</v>
          </cell>
          <cell r="C97">
            <v>1.97</v>
          </cell>
          <cell r="D97">
            <v>39448</v>
          </cell>
          <cell r="E97">
            <v>39629</v>
          </cell>
          <cell r="F97" t="str">
            <v>Super Saver</v>
          </cell>
          <cell r="G97">
            <v>2008</v>
          </cell>
          <cell r="H97" t="str">
            <v xml:space="preserve">    </v>
          </cell>
          <cell r="I97" t="str">
            <v xml:space="preserve">    </v>
          </cell>
          <cell r="J97" t="str">
            <v xml:space="preserve">    </v>
          </cell>
        </row>
        <row r="98">
          <cell r="A98" t="str">
            <v>9780310713616</v>
          </cell>
          <cell r="B98" t="str">
            <v>Z GRAPHIC NOV/TIMEFLYZ BOOK 1</v>
          </cell>
          <cell r="C98">
            <v>1.97</v>
          </cell>
          <cell r="D98">
            <v>39448</v>
          </cell>
          <cell r="E98">
            <v>39629</v>
          </cell>
          <cell r="F98" t="str">
            <v>Super Saver</v>
          </cell>
          <cell r="G98">
            <v>2008</v>
          </cell>
          <cell r="H98" t="str">
            <v xml:space="preserve">    </v>
          </cell>
          <cell r="I98" t="str">
            <v xml:space="preserve">    </v>
          </cell>
          <cell r="J98" t="str">
            <v xml:space="preserve">    </v>
          </cell>
        </row>
        <row r="99">
          <cell r="A99" t="str">
            <v>9780310713005</v>
          </cell>
          <cell r="B99" t="str">
            <v>Z GRAPHIC NOV/TOMO BOOK 1</v>
          </cell>
          <cell r="C99">
            <v>1.97</v>
          </cell>
          <cell r="D99">
            <v>39448</v>
          </cell>
          <cell r="E99">
            <v>39629</v>
          </cell>
          <cell r="F99" t="str">
            <v>Super Saver</v>
          </cell>
          <cell r="G99">
            <v>2008</v>
          </cell>
          <cell r="H99" t="str">
            <v>X</v>
          </cell>
          <cell r="I99" t="str">
            <v xml:space="preserve">    </v>
          </cell>
          <cell r="J99" t="str">
            <v xml:space="preserve">    </v>
          </cell>
        </row>
        <row r="100">
          <cell r="A100" t="str">
            <v>9780310230953</v>
          </cell>
          <cell r="B100" t="str">
            <v>Zondervan Handbook to the Bible</v>
          </cell>
          <cell r="C100">
            <v>29.97</v>
          </cell>
          <cell r="D100">
            <v>39448</v>
          </cell>
          <cell r="E100">
            <v>39629</v>
          </cell>
          <cell r="F100" t="str">
            <v>Super Saver</v>
          </cell>
          <cell r="G100">
            <v>2008</v>
          </cell>
          <cell r="H100" t="str">
            <v>X</v>
          </cell>
          <cell r="I100" t="str">
            <v xml:space="preserve">    </v>
          </cell>
          <cell r="J100" t="str">
            <v xml:space="preserve">    </v>
          </cell>
        </row>
        <row r="101">
          <cell r="A101" t="str">
            <v>9780310217404</v>
          </cell>
          <cell r="B101" t="str">
            <v>Zondervan Illustrated Bible Backgrounds Commentary Set</v>
          </cell>
          <cell r="C101">
            <v>119.97</v>
          </cell>
          <cell r="D101">
            <v>39448</v>
          </cell>
          <cell r="E101">
            <v>39629</v>
          </cell>
          <cell r="F101" t="str">
            <v>Super Saver</v>
          </cell>
          <cell r="G101">
            <v>2008</v>
          </cell>
          <cell r="H101" t="str">
            <v xml:space="preserve">    </v>
          </cell>
          <cell r="I101" t="str">
            <v xml:space="preserve">    </v>
          </cell>
          <cell r="J101" t="str">
            <v xml:space="preserve">    </v>
          </cell>
        </row>
        <row r="102">
          <cell r="A102" t="str">
            <v>9780310251606</v>
          </cell>
          <cell r="B102" t="str">
            <v>Zondervan NIV Atlas of the Bible</v>
          </cell>
          <cell r="C102">
            <v>29.97</v>
          </cell>
          <cell r="D102">
            <v>39448</v>
          </cell>
          <cell r="E102">
            <v>39629</v>
          </cell>
          <cell r="F102" t="str">
            <v>Super Saver</v>
          </cell>
          <cell r="G102">
            <v>2008</v>
          </cell>
          <cell r="H102" t="str">
            <v xml:space="preserve">    </v>
          </cell>
          <cell r="I102" t="str">
            <v xml:space="preserve">    </v>
          </cell>
          <cell r="J102" t="str">
            <v xml:space="preserve">    </v>
          </cell>
        </row>
        <row r="103">
          <cell r="A103" t="str">
            <v>9780310260400</v>
          </cell>
          <cell r="B103" t="str">
            <v>Zondervan NIV Matthew Henry Commentary</v>
          </cell>
          <cell r="C103">
            <v>22.97</v>
          </cell>
          <cell r="D103">
            <v>39448</v>
          </cell>
          <cell r="E103">
            <v>39629</v>
          </cell>
          <cell r="F103" t="str">
            <v>Super Saver</v>
          </cell>
          <cell r="G103">
            <v>2008</v>
          </cell>
          <cell r="H103" t="str">
            <v xml:space="preserve">    </v>
          </cell>
          <cell r="I103" t="str">
            <v xml:space="preserve">    </v>
          </cell>
          <cell r="J103" t="str">
            <v xml:space="preserve">    </v>
          </cell>
        </row>
        <row r="104">
          <cell r="A104" t="str">
            <v>9780310579502</v>
          </cell>
          <cell r="B104" t="str">
            <v>Zondervan NIV Nave's Topical Bible</v>
          </cell>
          <cell r="C104">
            <v>19.97</v>
          </cell>
          <cell r="D104">
            <v>39448</v>
          </cell>
          <cell r="E104">
            <v>39629</v>
          </cell>
          <cell r="F104" t="str">
            <v>Super Saver</v>
          </cell>
          <cell r="G104">
            <v>2008</v>
          </cell>
          <cell r="H104" t="str">
            <v xml:space="preserve">    </v>
          </cell>
          <cell r="I104" t="str">
            <v xml:space="preserve">    </v>
          </cell>
          <cell r="J104" t="str">
            <v xml:space="preserve">    </v>
          </cell>
        </row>
        <row r="105">
          <cell r="A105" t="str">
            <v>9780310489818</v>
          </cell>
          <cell r="B105" t="str">
            <v>Zondervan's Compact Bible Dictionary</v>
          </cell>
          <cell r="C105">
            <v>6.97</v>
          </cell>
          <cell r="D105">
            <v>39448</v>
          </cell>
          <cell r="E105">
            <v>39629</v>
          </cell>
          <cell r="F105" t="str">
            <v>Super Saver</v>
          </cell>
          <cell r="G105">
            <v>2008</v>
          </cell>
          <cell r="H105" t="str">
            <v xml:space="preserve">    </v>
          </cell>
          <cell r="I105" t="str">
            <v xml:space="preserve">    </v>
          </cell>
          <cell r="J105" t="str">
            <v xml:space="preserve">    </v>
          </cell>
        </row>
        <row r="106">
          <cell r="A106" t="str">
            <v>9780310235606</v>
          </cell>
          <cell r="B106" t="str">
            <v>Zondervan's Pictorial Bible Dictionary</v>
          </cell>
          <cell r="C106">
            <v>15.97</v>
          </cell>
          <cell r="D106">
            <v>39448</v>
          </cell>
          <cell r="E106">
            <v>39629</v>
          </cell>
          <cell r="F106" t="str">
            <v>Super Saver</v>
          </cell>
          <cell r="G106">
            <v>2008</v>
          </cell>
          <cell r="H106" t="str">
            <v xml:space="preserve">    </v>
          </cell>
          <cell r="I106" t="str">
            <v xml:space="preserve">    </v>
          </cell>
          <cell r="J106" t="str">
            <v xml:space="preserve">    </v>
          </cell>
        </row>
        <row r="107">
          <cell r="A107" t="str">
            <v>9780310938446</v>
          </cell>
          <cell r="B107" t="str">
            <v>NIV ARCH STDY BIB EURO CAS/CAR LTD</v>
          </cell>
          <cell r="C107">
            <v>49.99</v>
          </cell>
          <cell r="D107">
            <v>39539</v>
          </cell>
          <cell r="E107">
            <v>39660</v>
          </cell>
          <cell r="F107" t="str">
            <v>NIV 30-day</v>
          </cell>
          <cell r="G107">
            <v>2008</v>
          </cell>
          <cell r="H107" t="str">
            <v xml:space="preserve">    </v>
          </cell>
          <cell r="I107" t="str">
            <v xml:space="preserve">    </v>
          </cell>
          <cell r="J107" t="str">
            <v xml:space="preserve">    </v>
          </cell>
        </row>
        <row r="108">
          <cell r="A108" t="str">
            <v>9780310938873</v>
          </cell>
          <cell r="B108" t="str">
            <v>NIV ARCHAEO STDY BIB PS CHO/TOF DUO</v>
          </cell>
          <cell r="C108">
            <v>39.99</v>
          </cell>
          <cell r="D108">
            <v>39539</v>
          </cell>
          <cell r="E108">
            <v>39660</v>
          </cell>
          <cell r="F108" t="str">
            <v>NIV 30-day</v>
          </cell>
          <cell r="G108">
            <v>2008</v>
          </cell>
          <cell r="H108" t="str">
            <v>X</v>
          </cell>
          <cell r="I108" t="str">
            <v>X</v>
          </cell>
          <cell r="J108" t="str">
            <v xml:space="preserve">    </v>
          </cell>
        </row>
        <row r="109">
          <cell r="A109" t="str">
            <v>9780310926061</v>
          </cell>
          <cell r="B109" t="str">
            <v>NIV ARCHAEOLOGICAL STDY BRG BND</v>
          </cell>
          <cell r="C109">
            <v>49.99</v>
          </cell>
          <cell r="D109">
            <v>39539</v>
          </cell>
          <cell r="E109">
            <v>39660</v>
          </cell>
          <cell r="F109" t="str">
            <v>NIV 30-day</v>
          </cell>
          <cell r="G109">
            <v>2008</v>
          </cell>
          <cell r="H109" t="str">
            <v>X</v>
          </cell>
          <cell r="I109" t="str">
            <v xml:space="preserve">    </v>
          </cell>
          <cell r="J109" t="str">
            <v xml:space="preserve">    </v>
          </cell>
        </row>
        <row r="110">
          <cell r="A110" t="str">
            <v>9780310935384</v>
          </cell>
          <cell r="B110" t="str">
            <v>NIV ARCHAEOLOGICAL STDY EURO MAH/CA</v>
          </cell>
          <cell r="C110">
            <v>54.99</v>
          </cell>
          <cell r="D110">
            <v>39539</v>
          </cell>
          <cell r="E110">
            <v>39660</v>
          </cell>
          <cell r="F110" t="str">
            <v>NIV 30-day</v>
          </cell>
          <cell r="G110">
            <v>2008</v>
          </cell>
          <cell r="H110" t="str">
            <v>X</v>
          </cell>
          <cell r="I110" t="str">
            <v xml:space="preserve">    </v>
          </cell>
          <cell r="J110" t="str">
            <v xml:space="preserve">    </v>
          </cell>
        </row>
        <row r="111">
          <cell r="A111" t="str">
            <v>9780310935377</v>
          </cell>
          <cell r="B111" t="str">
            <v>NIV ARCHAEOLOGICAL STDY EURO SCARLE</v>
          </cell>
          <cell r="C111">
            <v>54.99</v>
          </cell>
          <cell r="D111">
            <v>39539</v>
          </cell>
          <cell r="E111">
            <v>39660</v>
          </cell>
          <cell r="F111" t="str">
            <v>NIV 30-day</v>
          </cell>
          <cell r="G111">
            <v>2008</v>
          </cell>
          <cell r="H111" t="str">
            <v>X</v>
          </cell>
          <cell r="I111" t="str">
            <v xml:space="preserve">    </v>
          </cell>
          <cell r="J111" t="str">
            <v xml:space="preserve">    </v>
          </cell>
        </row>
        <row r="112">
          <cell r="A112" t="str">
            <v>9780310920731</v>
          </cell>
          <cell r="B112" t="str">
            <v>NIV LIFE APP L/P BIB BLK BND IDX</v>
          </cell>
          <cell r="C112">
            <v>59.99</v>
          </cell>
          <cell r="D112">
            <v>39539</v>
          </cell>
          <cell r="E112">
            <v>39660</v>
          </cell>
          <cell r="F112" t="str">
            <v>NIV 30-day</v>
          </cell>
          <cell r="G112">
            <v>2008</v>
          </cell>
          <cell r="H112" t="str">
            <v xml:space="preserve">    </v>
          </cell>
          <cell r="I112" t="str">
            <v xml:space="preserve">    </v>
          </cell>
          <cell r="J112" t="str">
            <v xml:space="preserve">    </v>
          </cell>
        </row>
        <row r="113">
          <cell r="A113" t="str">
            <v>9780310917601</v>
          </cell>
          <cell r="B113" t="str">
            <v>NIV LIFE APP L/P BIB BRG BND IDX</v>
          </cell>
          <cell r="C113">
            <v>59.99</v>
          </cell>
          <cell r="D113">
            <v>39539</v>
          </cell>
          <cell r="E113">
            <v>39660</v>
          </cell>
          <cell r="F113" t="str">
            <v>NIV 30-day</v>
          </cell>
          <cell r="G113">
            <v>2008</v>
          </cell>
          <cell r="H113" t="str">
            <v xml:space="preserve">    </v>
          </cell>
          <cell r="I113" t="str">
            <v xml:space="preserve">    </v>
          </cell>
          <cell r="J113" t="str">
            <v xml:space="preserve">    </v>
          </cell>
        </row>
        <row r="114">
          <cell r="A114" t="str">
            <v>9780310933953</v>
          </cell>
          <cell r="B114" t="str">
            <v>NIV LIFE APP STDY BIB TAN/ALL EURO</v>
          </cell>
          <cell r="C114">
            <v>44.99</v>
          </cell>
          <cell r="D114">
            <v>39539</v>
          </cell>
          <cell r="E114">
            <v>39660</v>
          </cell>
          <cell r="F114" t="str">
            <v>NIV 30-day</v>
          </cell>
          <cell r="G114">
            <v>2008</v>
          </cell>
          <cell r="H114" t="str">
            <v>X</v>
          </cell>
          <cell r="I114" t="str">
            <v xml:space="preserve">    </v>
          </cell>
          <cell r="J114" t="str">
            <v xml:space="preserve">    </v>
          </cell>
        </row>
        <row r="115">
          <cell r="A115" t="str">
            <v>9780310938439</v>
          </cell>
          <cell r="B115" t="str">
            <v>NIV LIFE APP STDY EURO DES/MAH LTD</v>
          </cell>
          <cell r="C115">
            <v>39.99</v>
          </cell>
          <cell r="D115">
            <v>39539</v>
          </cell>
          <cell r="E115">
            <v>39660</v>
          </cell>
          <cell r="F115" t="str">
            <v>NIV 30-day</v>
          </cell>
          <cell r="G115">
            <v>2008</v>
          </cell>
          <cell r="H115" t="str">
            <v xml:space="preserve">    </v>
          </cell>
          <cell r="I115" t="str">
            <v xml:space="preserve">    </v>
          </cell>
          <cell r="J115" t="str">
            <v xml:space="preserve">    </v>
          </cell>
        </row>
        <row r="116">
          <cell r="A116" t="str">
            <v>9780310933939</v>
          </cell>
          <cell r="B116" t="str">
            <v>NIV LIFE APP STUDY BIB BLK BND</v>
          </cell>
          <cell r="C116">
            <v>39.99</v>
          </cell>
          <cell r="D116">
            <v>39539</v>
          </cell>
          <cell r="E116">
            <v>39660</v>
          </cell>
          <cell r="F116" t="str">
            <v>NIV 30-day</v>
          </cell>
          <cell r="G116">
            <v>2008</v>
          </cell>
          <cell r="H116" t="str">
            <v xml:space="preserve">    </v>
          </cell>
          <cell r="I116" t="str">
            <v xml:space="preserve">    </v>
          </cell>
          <cell r="J116" t="str">
            <v>X</v>
          </cell>
        </row>
        <row r="117">
          <cell r="A117" t="str">
            <v>9780310933922</v>
          </cell>
          <cell r="B117" t="str">
            <v>NIV LIFE APP STUDY BIB BLK T/G</v>
          </cell>
          <cell r="C117">
            <v>49.99</v>
          </cell>
          <cell r="D117">
            <v>39539</v>
          </cell>
          <cell r="E117">
            <v>39660</v>
          </cell>
          <cell r="F117" t="str">
            <v>NIV 30-day</v>
          </cell>
          <cell r="G117">
            <v>2008</v>
          </cell>
          <cell r="H117" t="str">
            <v xml:space="preserve">    </v>
          </cell>
          <cell r="I117" t="str">
            <v xml:space="preserve">    </v>
          </cell>
          <cell r="J117" t="str">
            <v xml:space="preserve">    </v>
          </cell>
        </row>
        <row r="118">
          <cell r="A118" t="str">
            <v>9780310933946</v>
          </cell>
          <cell r="B118" t="str">
            <v>NIV LIFE APP STUDY BIB BLK/BLK EURO</v>
          </cell>
          <cell r="C118">
            <v>44.99</v>
          </cell>
          <cell r="D118">
            <v>39539</v>
          </cell>
          <cell r="E118">
            <v>39660</v>
          </cell>
          <cell r="F118" t="str">
            <v>NIV 30-day</v>
          </cell>
          <cell r="G118">
            <v>2008</v>
          </cell>
          <cell r="H118" t="str">
            <v>X</v>
          </cell>
          <cell r="I118" t="str">
            <v xml:space="preserve">    </v>
          </cell>
          <cell r="J118" t="str">
            <v xml:space="preserve">    </v>
          </cell>
        </row>
        <row r="119">
          <cell r="A119" t="str">
            <v>9780310933908</v>
          </cell>
          <cell r="B119" t="str">
            <v>NIV LIFE APP STUDY BIB BRG BND</v>
          </cell>
          <cell r="C119">
            <v>39.99</v>
          </cell>
          <cell r="D119">
            <v>39539</v>
          </cell>
          <cell r="E119">
            <v>39660</v>
          </cell>
          <cell r="F119" t="str">
            <v>NIV 30-day</v>
          </cell>
          <cell r="G119">
            <v>2008</v>
          </cell>
          <cell r="H119" t="str">
            <v xml:space="preserve">    </v>
          </cell>
          <cell r="I119" t="str">
            <v xml:space="preserve">    </v>
          </cell>
          <cell r="J119" t="str">
            <v>X</v>
          </cell>
        </row>
        <row r="120">
          <cell r="A120" t="str">
            <v>9780310933915</v>
          </cell>
          <cell r="B120" t="str">
            <v>NIV LIFE APP STUDY BIB BRG T/G</v>
          </cell>
          <cell r="C120">
            <v>49.99</v>
          </cell>
          <cell r="D120">
            <v>39539</v>
          </cell>
          <cell r="E120">
            <v>39660</v>
          </cell>
          <cell r="F120" t="str">
            <v>NIV 30-day</v>
          </cell>
          <cell r="G120">
            <v>2008</v>
          </cell>
          <cell r="H120" t="str">
            <v xml:space="preserve">    </v>
          </cell>
          <cell r="I120" t="str">
            <v xml:space="preserve">    </v>
          </cell>
          <cell r="J120" t="str">
            <v xml:space="preserve">    </v>
          </cell>
        </row>
        <row r="121">
          <cell r="A121" t="str">
            <v>9780310933960</v>
          </cell>
          <cell r="B121" t="str">
            <v>NIV LIFE APP STUDY BIB NAV BND</v>
          </cell>
          <cell r="C121">
            <v>39.99</v>
          </cell>
          <cell r="D121">
            <v>39539</v>
          </cell>
          <cell r="E121">
            <v>39660</v>
          </cell>
          <cell r="F121" t="str">
            <v>NIV 30-day</v>
          </cell>
          <cell r="G121">
            <v>2008</v>
          </cell>
          <cell r="H121" t="str">
            <v xml:space="preserve">    </v>
          </cell>
          <cell r="I121" t="str">
            <v xml:space="preserve">    </v>
          </cell>
          <cell r="J121" t="str">
            <v xml:space="preserve">    </v>
          </cell>
        </row>
        <row r="122">
          <cell r="A122" t="str">
            <v>9780310928065</v>
          </cell>
          <cell r="B122" t="str">
            <v>NIV QUEST STUDY BIB REV BLK BND</v>
          </cell>
          <cell r="C122">
            <v>29.99</v>
          </cell>
          <cell r="D122">
            <v>39539</v>
          </cell>
          <cell r="E122">
            <v>39660</v>
          </cell>
          <cell r="F122" t="str">
            <v>NIV 30-day</v>
          </cell>
          <cell r="G122">
            <v>2008</v>
          </cell>
          <cell r="H122" t="str">
            <v>X</v>
          </cell>
          <cell r="I122" t="str">
            <v xml:space="preserve">    </v>
          </cell>
          <cell r="J122" t="str">
            <v xml:space="preserve">    </v>
          </cell>
        </row>
        <row r="123">
          <cell r="A123" t="str">
            <v>9780310928058</v>
          </cell>
          <cell r="B123" t="str">
            <v>NIV QUEST STUDY BIB REV BRG BND</v>
          </cell>
          <cell r="C123">
            <v>29.99</v>
          </cell>
          <cell r="D123">
            <v>39539</v>
          </cell>
          <cell r="E123">
            <v>39660</v>
          </cell>
          <cell r="F123" t="str">
            <v>NIV 30-day</v>
          </cell>
          <cell r="G123">
            <v>2008</v>
          </cell>
          <cell r="H123" t="str">
            <v>X</v>
          </cell>
          <cell r="I123" t="str">
            <v xml:space="preserve">    </v>
          </cell>
          <cell r="J123" t="str">
            <v xml:space="preserve">    </v>
          </cell>
        </row>
        <row r="124">
          <cell r="A124" t="str">
            <v>9780310928072</v>
          </cell>
          <cell r="B124" t="str">
            <v>NIV QUEST STUDY BIB REV NAV BND</v>
          </cell>
          <cell r="C124">
            <v>29.99</v>
          </cell>
          <cell r="D124">
            <v>39539</v>
          </cell>
          <cell r="E124">
            <v>39660</v>
          </cell>
          <cell r="F124" t="str">
            <v>NIV 30-day</v>
          </cell>
          <cell r="G124">
            <v>2008</v>
          </cell>
          <cell r="H124" t="str">
            <v>X</v>
          </cell>
          <cell r="I124" t="str">
            <v xml:space="preserve">    </v>
          </cell>
          <cell r="J124" t="str">
            <v xml:space="preserve">    </v>
          </cell>
        </row>
        <row r="125">
          <cell r="A125" t="str">
            <v>9780310938422</v>
          </cell>
          <cell r="B125" t="str">
            <v>ZOND NIV STDY BIB EURO TAU/BLK LTD</v>
          </cell>
          <cell r="C125">
            <v>39.99</v>
          </cell>
          <cell r="D125">
            <v>39539</v>
          </cell>
          <cell r="E125">
            <v>39660</v>
          </cell>
          <cell r="F125" t="str">
            <v>NIV 30-day</v>
          </cell>
          <cell r="G125">
            <v>2008</v>
          </cell>
          <cell r="H125" t="str">
            <v xml:space="preserve">    </v>
          </cell>
          <cell r="I125" t="str">
            <v xml:space="preserve">    </v>
          </cell>
          <cell r="J125" t="str">
            <v xml:space="preserve">    </v>
          </cell>
        </row>
        <row r="126">
          <cell r="A126" t="str">
            <v>9780310929574</v>
          </cell>
          <cell r="B126" t="str">
            <v>ZOND NIV STUDY BIB BLK BND</v>
          </cell>
          <cell r="C126">
            <v>39.99</v>
          </cell>
          <cell r="D126">
            <v>39539</v>
          </cell>
          <cell r="E126">
            <v>39660</v>
          </cell>
          <cell r="F126" t="str">
            <v>NIV 30-day</v>
          </cell>
          <cell r="G126">
            <v>2008</v>
          </cell>
          <cell r="H126" t="str">
            <v xml:space="preserve">    </v>
          </cell>
          <cell r="I126" t="str">
            <v xml:space="preserve">    </v>
          </cell>
          <cell r="J126" t="str">
            <v xml:space="preserve">    </v>
          </cell>
        </row>
        <row r="127">
          <cell r="A127" t="str">
            <v>9780310929567</v>
          </cell>
          <cell r="B127" t="str">
            <v>ZOND NIV STUDY BIB BRG BND</v>
          </cell>
          <cell r="C127">
            <v>39.99</v>
          </cell>
          <cell r="D127">
            <v>39539</v>
          </cell>
          <cell r="E127">
            <v>39660</v>
          </cell>
          <cell r="F127" t="str">
            <v>NIV 30-day</v>
          </cell>
          <cell r="G127">
            <v>2008</v>
          </cell>
          <cell r="H127" t="str">
            <v xml:space="preserve">    </v>
          </cell>
          <cell r="I127" t="str">
            <v xml:space="preserve">    </v>
          </cell>
          <cell r="J127" t="str">
            <v xml:space="preserve">    </v>
          </cell>
        </row>
        <row r="128">
          <cell r="A128" t="str">
            <v>9780310919988</v>
          </cell>
          <cell r="B128" t="str">
            <v>ZOND NIV STUDY BIB BRT TN/ALL EURO</v>
          </cell>
          <cell r="C128">
            <v>44.99</v>
          </cell>
          <cell r="D128">
            <v>39539</v>
          </cell>
          <cell r="E128">
            <v>39660</v>
          </cell>
          <cell r="F128" t="str">
            <v>NIV 30-day</v>
          </cell>
          <cell r="G128">
            <v>2008</v>
          </cell>
          <cell r="H128" t="str">
            <v>X</v>
          </cell>
          <cell r="I128" t="str">
            <v xml:space="preserve">    </v>
          </cell>
          <cell r="J128" t="str">
            <v xml:space="preserve">    </v>
          </cell>
        </row>
        <row r="129">
          <cell r="A129" t="str">
            <v>9780310929581</v>
          </cell>
          <cell r="B129" t="str">
            <v>ZOND NIV STUDY BIB NAV BND</v>
          </cell>
          <cell r="C129">
            <v>39.99</v>
          </cell>
          <cell r="D129">
            <v>39539</v>
          </cell>
          <cell r="E129">
            <v>39660</v>
          </cell>
          <cell r="F129" t="str">
            <v>NIV 30-day</v>
          </cell>
          <cell r="G129">
            <v>2008</v>
          </cell>
          <cell r="H129" t="str">
            <v xml:space="preserve">    </v>
          </cell>
          <cell r="I129" t="str">
            <v xml:space="preserve">    </v>
          </cell>
          <cell r="J129" t="str">
            <v xml:space="preserve">    </v>
          </cell>
        </row>
        <row r="130">
          <cell r="A130" t="str">
            <v>9780310923084</v>
          </cell>
          <cell r="B130" t="str">
            <v>ZOND NIV STUDY BIB P/S BRG BND</v>
          </cell>
          <cell r="C130">
            <v>29.99</v>
          </cell>
          <cell r="D130">
            <v>39539</v>
          </cell>
          <cell r="E130">
            <v>39660</v>
          </cell>
          <cell r="F130" t="str">
            <v>NIV 30-day</v>
          </cell>
          <cell r="G130">
            <v>2008</v>
          </cell>
          <cell r="H130" t="str">
            <v xml:space="preserve">    </v>
          </cell>
          <cell r="I130" t="str">
            <v xml:space="preserve">    </v>
          </cell>
          <cell r="J130" t="str">
            <v xml:space="preserve">    </v>
          </cell>
        </row>
        <row r="131">
          <cell r="A131" t="str">
            <v>9780310919995</v>
          </cell>
          <cell r="B131" t="str">
            <v>ZOND NIV STUDY TAU/MAH EUR</v>
          </cell>
          <cell r="C131">
            <v>44.99</v>
          </cell>
          <cell r="D131">
            <v>39539</v>
          </cell>
          <cell r="E131">
            <v>39660</v>
          </cell>
          <cell r="F131" t="str">
            <v>NIV 30-day</v>
          </cell>
          <cell r="G131">
            <v>2008</v>
          </cell>
          <cell r="H131" t="str">
            <v>X</v>
          </cell>
          <cell r="I131" t="str">
            <v xml:space="preserve">    </v>
          </cell>
          <cell r="J131" t="str">
            <v xml:space="preserve">    </v>
          </cell>
        </row>
        <row r="132">
          <cell r="A132" t="str">
            <v>9780310273608</v>
          </cell>
          <cell r="B132" t="str">
            <v>COLD TANGERINES</v>
          </cell>
          <cell r="C132">
            <v>12.97</v>
          </cell>
          <cell r="D132">
            <v>39549</v>
          </cell>
          <cell r="E132">
            <v>39626</v>
          </cell>
          <cell r="F132" t="str">
            <v>Graduation</v>
          </cell>
          <cell r="G132">
            <v>2008</v>
          </cell>
          <cell r="H132" t="str">
            <v xml:space="preserve">    </v>
          </cell>
          <cell r="I132" t="str">
            <v xml:space="preserve">    </v>
          </cell>
          <cell r="J132" t="str">
            <v xml:space="preserve">    </v>
          </cell>
        </row>
        <row r="133">
          <cell r="A133" t="str">
            <v>9780310266303</v>
          </cell>
          <cell r="B133" t="str">
            <v>IRRESISTIBLE REVOLUTION</v>
          </cell>
          <cell r="C133">
            <v>9.9700000000000006</v>
          </cell>
          <cell r="D133">
            <v>39549</v>
          </cell>
          <cell r="E133">
            <v>39626</v>
          </cell>
          <cell r="F133" t="str">
            <v>Graduation</v>
          </cell>
          <cell r="G133">
            <v>2008</v>
          </cell>
          <cell r="H133" t="str">
            <v xml:space="preserve">    </v>
          </cell>
          <cell r="I133" t="str">
            <v xml:space="preserve">    </v>
          </cell>
          <cell r="J133" t="str">
            <v xml:space="preserve">    </v>
          </cell>
        </row>
        <row r="134">
          <cell r="A134" t="str">
            <v>9780310938873</v>
          </cell>
          <cell r="B134" t="str">
            <v>NIV ARCHAEO STDY BIB PS CHO/TOF DUO</v>
          </cell>
          <cell r="C134">
            <v>54.97</v>
          </cell>
          <cell r="D134">
            <v>39549</v>
          </cell>
          <cell r="E134">
            <v>39626</v>
          </cell>
          <cell r="F134" t="str">
            <v>Graduation</v>
          </cell>
          <cell r="G134">
            <v>2008</v>
          </cell>
          <cell r="H134" t="str">
            <v>X</v>
          </cell>
          <cell r="I134" t="str">
            <v>X</v>
          </cell>
          <cell r="J134" t="str">
            <v xml:space="preserve">    </v>
          </cell>
        </row>
        <row r="135">
          <cell r="A135" t="str">
            <v>9780310933939</v>
          </cell>
          <cell r="B135" t="str">
            <v>NIV LIFE APP STUDY BIB BLK BND (min 3 per color)</v>
          </cell>
          <cell r="C135">
            <v>44.97</v>
          </cell>
          <cell r="D135">
            <v>39549</v>
          </cell>
          <cell r="E135">
            <v>39626</v>
          </cell>
          <cell r="F135" t="str">
            <v>Graduation</v>
          </cell>
          <cell r="G135">
            <v>2008</v>
          </cell>
          <cell r="H135" t="str">
            <v xml:space="preserve">    </v>
          </cell>
          <cell r="I135" t="str">
            <v xml:space="preserve">    </v>
          </cell>
          <cell r="J135" t="str">
            <v>X</v>
          </cell>
        </row>
        <row r="136">
          <cell r="A136" t="str">
            <v>9780310933908</v>
          </cell>
          <cell r="B136" t="str">
            <v>NIV LIFE APP STUDY BIB BRG BND (min 3 per color)</v>
          </cell>
          <cell r="C136">
            <v>44.97</v>
          </cell>
          <cell r="D136">
            <v>39549</v>
          </cell>
          <cell r="E136">
            <v>39626</v>
          </cell>
          <cell r="F136" t="str">
            <v>Graduation</v>
          </cell>
          <cell r="G136">
            <v>2008</v>
          </cell>
          <cell r="H136" t="str">
            <v xml:space="preserve">    </v>
          </cell>
          <cell r="I136" t="str">
            <v xml:space="preserve">    </v>
          </cell>
          <cell r="J136" t="str">
            <v>X</v>
          </cell>
        </row>
        <row r="137">
          <cell r="A137" t="str">
            <v>9780310927365</v>
          </cell>
          <cell r="B137" t="str">
            <v>NIV QUEST STUDY BIB BLU/BLU DUO (min 3 per color)</v>
          </cell>
          <cell r="C137">
            <v>29.97</v>
          </cell>
          <cell r="D137">
            <v>39549</v>
          </cell>
          <cell r="E137">
            <v>39626</v>
          </cell>
          <cell r="F137" t="str">
            <v>Graduation</v>
          </cell>
          <cell r="G137">
            <v>2008</v>
          </cell>
          <cell r="H137" t="str">
            <v>X</v>
          </cell>
          <cell r="I137" t="str">
            <v xml:space="preserve">    </v>
          </cell>
          <cell r="J137" t="str">
            <v xml:space="preserve">    </v>
          </cell>
        </row>
        <row r="138">
          <cell r="A138" t="str">
            <v>9780310927358</v>
          </cell>
          <cell r="B138" t="str">
            <v>NIV QUEST STUDY BIB BRG/TAN DUO (min 3 per color)</v>
          </cell>
          <cell r="C138">
            <v>29.97</v>
          </cell>
          <cell r="D138">
            <v>39549</v>
          </cell>
          <cell r="E138">
            <v>39626</v>
          </cell>
          <cell r="F138" t="str">
            <v>Graduation</v>
          </cell>
          <cell r="G138">
            <v>2008</v>
          </cell>
          <cell r="H138" t="str">
            <v xml:space="preserve">    </v>
          </cell>
          <cell r="I138" t="str">
            <v xml:space="preserve">    </v>
          </cell>
          <cell r="J138" t="str">
            <v xml:space="preserve">    </v>
          </cell>
        </row>
        <row r="139">
          <cell r="A139" t="str">
            <v>9780310927211</v>
          </cell>
          <cell r="B139" t="str">
            <v>NIV STUDENT BIB REV CMP HC</v>
          </cell>
          <cell r="C139">
            <v>17.97</v>
          </cell>
          <cell r="D139">
            <v>39549</v>
          </cell>
          <cell r="E139">
            <v>39626</v>
          </cell>
          <cell r="F139" t="str">
            <v>Graduation</v>
          </cell>
          <cell r="G139">
            <v>2008</v>
          </cell>
          <cell r="H139" t="str">
            <v xml:space="preserve">    </v>
          </cell>
          <cell r="I139" t="str">
            <v xml:space="preserve">    </v>
          </cell>
          <cell r="J139" t="str">
            <v xml:space="preserve">    </v>
          </cell>
        </row>
        <row r="140">
          <cell r="A140" t="str">
            <v>9780310937159</v>
          </cell>
          <cell r="B140" t="str">
            <v>NIV/MESSAGE PAR BIB P/S TAN/BLU DUO</v>
          </cell>
          <cell r="C140">
            <v>39.97</v>
          </cell>
          <cell r="D140">
            <v>39549</v>
          </cell>
          <cell r="E140">
            <v>39626</v>
          </cell>
          <cell r="F140" t="str">
            <v>Graduation</v>
          </cell>
          <cell r="G140">
            <v>2008</v>
          </cell>
          <cell r="H140" t="str">
            <v>X</v>
          </cell>
          <cell r="I140" t="str">
            <v>X</v>
          </cell>
          <cell r="J140" t="str">
            <v xml:space="preserve">    </v>
          </cell>
        </row>
        <row r="141">
          <cell r="A141" t="str">
            <v>9780310265276</v>
          </cell>
          <cell r="B141" t="str">
            <v>NOOMA/DUST 008/ROB BELL DVD</v>
          </cell>
          <cell r="C141">
            <v>9.9700000000000006</v>
          </cell>
          <cell r="D141">
            <v>39549</v>
          </cell>
          <cell r="E141">
            <v>39626</v>
          </cell>
          <cell r="F141" t="str">
            <v>Graduation</v>
          </cell>
          <cell r="G141">
            <v>2008</v>
          </cell>
          <cell r="H141" t="str">
            <v xml:space="preserve">    </v>
          </cell>
          <cell r="I141" t="str">
            <v xml:space="preserve">    </v>
          </cell>
          <cell r="J141" t="str">
            <v xml:space="preserve">    </v>
          </cell>
        </row>
        <row r="142">
          <cell r="A142" t="str">
            <v>9780310265146</v>
          </cell>
          <cell r="B142" t="str">
            <v>NOOMA/FLAME 002/ROB BELL DVD</v>
          </cell>
          <cell r="C142">
            <v>9.9700000000000006</v>
          </cell>
          <cell r="D142">
            <v>39549</v>
          </cell>
          <cell r="E142">
            <v>39626</v>
          </cell>
          <cell r="F142" t="str">
            <v>Graduation</v>
          </cell>
          <cell r="G142">
            <v>2008</v>
          </cell>
          <cell r="H142" t="str">
            <v xml:space="preserve">    </v>
          </cell>
          <cell r="I142" t="str">
            <v xml:space="preserve">    </v>
          </cell>
          <cell r="J142" t="str">
            <v xml:space="preserve">    </v>
          </cell>
        </row>
        <row r="143">
          <cell r="A143" t="str">
            <v>9780310265252</v>
          </cell>
          <cell r="B143" t="str">
            <v>NOOMA/LUGGAGE 007/ROB BELL DVD</v>
          </cell>
          <cell r="C143">
            <v>9.9700000000000006</v>
          </cell>
          <cell r="D143">
            <v>39549</v>
          </cell>
          <cell r="E143">
            <v>39626</v>
          </cell>
          <cell r="F143" t="str">
            <v>Graduation</v>
          </cell>
          <cell r="G143">
            <v>2008</v>
          </cell>
          <cell r="H143" t="str">
            <v xml:space="preserve">    </v>
          </cell>
          <cell r="I143" t="str">
            <v xml:space="preserve">    </v>
          </cell>
          <cell r="J143" t="str">
            <v xml:space="preserve">    </v>
          </cell>
        </row>
        <row r="144">
          <cell r="A144" t="str">
            <v>9780310269403</v>
          </cell>
          <cell r="B144" t="str">
            <v>NOOMA/NAME 018 ROB BELL DVD</v>
          </cell>
          <cell r="C144">
            <v>9.9700000000000006</v>
          </cell>
          <cell r="D144">
            <v>39549</v>
          </cell>
          <cell r="E144">
            <v>39626</v>
          </cell>
          <cell r="F144" t="str">
            <v>Graduation</v>
          </cell>
          <cell r="G144">
            <v>2008</v>
          </cell>
          <cell r="H144" t="str">
            <v>X</v>
          </cell>
          <cell r="I144" t="str">
            <v>X</v>
          </cell>
          <cell r="J144" t="str">
            <v xml:space="preserve">    </v>
          </cell>
        </row>
        <row r="145">
          <cell r="A145" t="str">
            <v>9780310269380</v>
          </cell>
          <cell r="B145" t="str">
            <v>NOOMA/TODAY 017 DVD</v>
          </cell>
          <cell r="C145">
            <v>9.9700000000000006</v>
          </cell>
          <cell r="D145">
            <v>39549</v>
          </cell>
          <cell r="E145">
            <v>39626</v>
          </cell>
          <cell r="F145" t="str">
            <v>Graduation</v>
          </cell>
          <cell r="G145">
            <v>2008</v>
          </cell>
          <cell r="H145" t="str">
            <v xml:space="preserve">    </v>
          </cell>
          <cell r="I145" t="str">
            <v xml:space="preserve">    </v>
          </cell>
          <cell r="J145" t="str">
            <v xml:space="preserve">    </v>
          </cell>
        </row>
        <row r="146">
          <cell r="A146" t="str">
            <v>9780310272441</v>
          </cell>
          <cell r="B146" t="str">
            <v>ORGANIC GOD</v>
          </cell>
          <cell r="C146">
            <v>12.97</v>
          </cell>
          <cell r="D146">
            <v>39549</v>
          </cell>
          <cell r="E146">
            <v>39626</v>
          </cell>
          <cell r="F146" t="str">
            <v>Graduation</v>
          </cell>
          <cell r="G146">
            <v>2008</v>
          </cell>
          <cell r="H146" t="str">
            <v xml:space="preserve">    </v>
          </cell>
          <cell r="I146" t="str">
            <v xml:space="preserve">    </v>
          </cell>
          <cell r="J146" t="str">
            <v xml:space="preserve">    </v>
          </cell>
        </row>
        <row r="147">
          <cell r="A147" t="str">
            <v>9780310806479</v>
          </cell>
          <cell r="B147" t="str">
            <v>PURPOSE DRIVEN LIFE GRAD GIFT BOOK</v>
          </cell>
          <cell r="C147">
            <v>7.97</v>
          </cell>
          <cell r="D147">
            <v>39549</v>
          </cell>
          <cell r="E147">
            <v>39626</v>
          </cell>
          <cell r="F147" t="str">
            <v>Graduation</v>
          </cell>
          <cell r="G147">
            <v>2008</v>
          </cell>
          <cell r="H147" t="str">
            <v>X</v>
          </cell>
          <cell r="I147" t="str">
            <v xml:space="preserve">    </v>
          </cell>
          <cell r="J147" t="str">
            <v xml:space="preserve">    </v>
          </cell>
        </row>
        <row r="148">
          <cell r="A148" t="str">
            <v>9780310272434</v>
          </cell>
          <cell r="B148" t="str">
            <v>RUBY SLIPPERS HC</v>
          </cell>
          <cell r="C148">
            <v>12.97</v>
          </cell>
          <cell r="D148">
            <v>39549</v>
          </cell>
          <cell r="E148">
            <v>39626</v>
          </cell>
          <cell r="F148" t="str">
            <v>Graduation</v>
          </cell>
          <cell r="G148">
            <v>2008</v>
          </cell>
          <cell r="H148" t="str">
            <v xml:space="preserve">    </v>
          </cell>
          <cell r="I148" t="str">
            <v xml:space="preserve">    </v>
          </cell>
          <cell r="J148" t="str">
            <v xml:space="preserve">    </v>
          </cell>
        </row>
        <row r="149">
          <cell r="A149" t="str">
            <v>9780310263463</v>
          </cell>
          <cell r="B149" t="str">
            <v>SEX GOD HC</v>
          </cell>
          <cell r="C149">
            <v>14.97</v>
          </cell>
          <cell r="D149">
            <v>39549</v>
          </cell>
          <cell r="E149">
            <v>39626</v>
          </cell>
          <cell r="F149" t="str">
            <v>Graduation</v>
          </cell>
          <cell r="G149">
            <v>2008</v>
          </cell>
          <cell r="H149" t="str">
            <v xml:space="preserve">    </v>
          </cell>
          <cell r="I149" t="str">
            <v>X</v>
          </cell>
          <cell r="J149" t="str">
            <v xml:space="preserve">    </v>
          </cell>
        </row>
        <row r="150">
          <cell r="A150" t="str">
            <v>9780310934448</v>
          </cell>
          <cell r="B150" t="str">
            <v>TNIV COLLEGE DEV BIB MOCHA/AQUA DUO</v>
          </cell>
          <cell r="C150">
            <v>34.97</v>
          </cell>
          <cell r="D150">
            <v>39549</v>
          </cell>
          <cell r="E150">
            <v>39626</v>
          </cell>
          <cell r="F150" t="str">
            <v>Graduation</v>
          </cell>
          <cell r="G150">
            <v>2008</v>
          </cell>
          <cell r="H150" t="str">
            <v xml:space="preserve">    </v>
          </cell>
          <cell r="I150" t="str">
            <v xml:space="preserve">    </v>
          </cell>
          <cell r="J150" t="str">
            <v xml:space="preserve">    </v>
          </cell>
        </row>
        <row r="151">
          <cell r="A151" t="str">
            <v>9780310273080</v>
          </cell>
          <cell r="B151" t="str">
            <v>VELVET ELVIS SC</v>
          </cell>
          <cell r="C151">
            <v>9.9700000000000006</v>
          </cell>
          <cell r="D151">
            <v>39549</v>
          </cell>
          <cell r="E151">
            <v>39626</v>
          </cell>
          <cell r="F151" t="str">
            <v>Graduation</v>
          </cell>
          <cell r="G151">
            <v>2008</v>
          </cell>
          <cell r="H151" t="str">
            <v xml:space="preserve">    </v>
          </cell>
          <cell r="I151" t="str">
            <v xml:space="preserve">    </v>
          </cell>
          <cell r="J151" t="str">
            <v xml:space="preserve">    </v>
          </cell>
        </row>
        <row r="152">
          <cell r="A152" t="str">
            <v>9780310936121</v>
          </cell>
          <cell r="B152" t="str">
            <v>ZOND NIV STUDY BIB COMP BLK/TAN DUO (min 3 per color)</v>
          </cell>
          <cell r="C152">
            <v>29.97</v>
          </cell>
          <cell r="D152">
            <v>39549</v>
          </cell>
          <cell r="E152">
            <v>39626</v>
          </cell>
          <cell r="F152" t="str">
            <v>Graduation</v>
          </cell>
          <cell r="G152">
            <v>2008</v>
          </cell>
          <cell r="H152" t="str">
            <v xml:space="preserve">    </v>
          </cell>
          <cell r="I152" t="str">
            <v xml:space="preserve">    </v>
          </cell>
          <cell r="J152" t="str">
            <v xml:space="preserve">    </v>
          </cell>
        </row>
        <row r="153">
          <cell r="A153" t="str">
            <v>9780310936114</v>
          </cell>
          <cell r="B153" t="str">
            <v>ZOND NIV STUDY COMP BIB TAN/BRG DUO (min 3 per color)</v>
          </cell>
          <cell r="C153">
            <v>29.97</v>
          </cell>
          <cell r="D153">
            <v>39549</v>
          </cell>
          <cell r="E153">
            <v>39626</v>
          </cell>
          <cell r="F153" t="str">
            <v>Graduation</v>
          </cell>
          <cell r="G153">
            <v>2008</v>
          </cell>
          <cell r="H153" t="str">
            <v xml:space="preserve">    </v>
          </cell>
          <cell r="I153" t="str">
            <v xml:space="preserve">    </v>
          </cell>
          <cell r="J153" t="str">
            <v xml:space="preserve">    </v>
          </cell>
        </row>
        <row r="154">
          <cell r="A154" t="str">
            <v>9780310951728</v>
          </cell>
          <cell r="B154" t="str">
            <v>AMPLIFIED BIBLE L/P HC</v>
          </cell>
          <cell r="C154">
            <v>22.97</v>
          </cell>
          <cell r="D154">
            <v>39584</v>
          </cell>
          <cell r="E154">
            <v>39626</v>
          </cell>
          <cell r="F154" t="str">
            <v>Father's Day</v>
          </cell>
          <cell r="G154">
            <v>2008</v>
          </cell>
          <cell r="H154" t="str">
            <v xml:space="preserve">    </v>
          </cell>
          <cell r="I154" t="str">
            <v xml:space="preserve">    </v>
          </cell>
          <cell r="J154" t="str">
            <v xml:space="preserve">    </v>
          </cell>
        </row>
        <row r="155">
          <cell r="A155" t="str">
            <v>9780310924616</v>
          </cell>
          <cell r="B155" t="str">
            <v>NIV G/P REF BLK LL (min 3 per color)</v>
          </cell>
          <cell r="C155">
            <v>24.97</v>
          </cell>
          <cell r="D155">
            <v>39584</v>
          </cell>
          <cell r="E155">
            <v>39626</v>
          </cell>
          <cell r="F155" t="str">
            <v>Father's Day</v>
          </cell>
          <cell r="G155">
            <v>2008</v>
          </cell>
          <cell r="H155" t="str">
            <v xml:space="preserve">    </v>
          </cell>
          <cell r="I155" t="str">
            <v xml:space="preserve">    </v>
          </cell>
          <cell r="J155" t="str">
            <v xml:space="preserve">    </v>
          </cell>
        </row>
        <row r="156">
          <cell r="A156" t="str">
            <v>9780310924593</v>
          </cell>
          <cell r="B156" t="str">
            <v>NIV G/P REF BRG LL (min 3 per color)</v>
          </cell>
          <cell r="C156">
            <v>24.97</v>
          </cell>
          <cell r="D156">
            <v>39584</v>
          </cell>
          <cell r="E156">
            <v>39626</v>
          </cell>
          <cell r="F156" t="str">
            <v>Father's Day</v>
          </cell>
          <cell r="G156">
            <v>2008</v>
          </cell>
          <cell r="H156" t="str">
            <v xml:space="preserve">    </v>
          </cell>
          <cell r="I156" t="str">
            <v xml:space="preserve">    </v>
          </cell>
          <cell r="J156" t="str">
            <v xml:space="preserve">    </v>
          </cell>
        </row>
        <row r="157">
          <cell r="A157" t="str">
            <v>9780310905769</v>
          </cell>
          <cell r="B157" t="str">
            <v>NIV L/P REF BIB BRG LL</v>
          </cell>
          <cell r="C157">
            <v>24.97</v>
          </cell>
          <cell r="D157">
            <v>39584</v>
          </cell>
          <cell r="E157">
            <v>39626</v>
          </cell>
          <cell r="F157" t="str">
            <v>Father's Day</v>
          </cell>
          <cell r="G157">
            <v>2008</v>
          </cell>
          <cell r="H157" t="str">
            <v xml:space="preserve">    </v>
          </cell>
          <cell r="I157" t="str">
            <v xml:space="preserve">    </v>
          </cell>
          <cell r="J157" t="str">
            <v xml:space="preserve">    </v>
          </cell>
        </row>
        <row r="158">
          <cell r="A158" t="str">
            <v>9780310928553</v>
          </cell>
          <cell r="B158" t="str">
            <v>NIV NEW MENS DEV BIBLE HC</v>
          </cell>
          <cell r="C158">
            <v>19.97</v>
          </cell>
          <cell r="D158">
            <v>39584</v>
          </cell>
          <cell r="E158">
            <v>39626</v>
          </cell>
          <cell r="F158" t="str">
            <v>Father's Day</v>
          </cell>
          <cell r="G158">
            <v>2008</v>
          </cell>
          <cell r="H158" t="str">
            <v xml:space="preserve">    </v>
          </cell>
          <cell r="I158" t="str">
            <v xml:space="preserve">    </v>
          </cell>
          <cell r="J158" t="str">
            <v>X</v>
          </cell>
        </row>
        <row r="159">
          <cell r="A159" t="str">
            <v>9780310935889</v>
          </cell>
          <cell r="B159" t="str">
            <v>NIV THIN REF L/P BIB BLK BND (min 2 per color)</v>
          </cell>
          <cell r="C159">
            <v>34.97</v>
          </cell>
          <cell r="D159">
            <v>39584</v>
          </cell>
          <cell r="E159">
            <v>39626</v>
          </cell>
          <cell r="F159" t="str">
            <v>Father's Day</v>
          </cell>
          <cell r="G159">
            <v>2008</v>
          </cell>
          <cell r="H159" t="str">
            <v xml:space="preserve">    </v>
          </cell>
          <cell r="I159" t="str">
            <v xml:space="preserve">    </v>
          </cell>
          <cell r="J159" t="str">
            <v>X</v>
          </cell>
        </row>
        <row r="160">
          <cell r="A160" t="str">
            <v>9780310935926</v>
          </cell>
          <cell r="B160" t="str">
            <v>NIV THIN REF L/P BIB BRG BND (min 2 per color)</v>
          </cell>
          <cell r="C160">
            <v>34.97</v>
          </cell>
          <cell r="D160">
            <v>39584</v>
          </cell>
          <cell r="E160">
            <v>39626</v>
          </cell>
          <cell r="F160" t="str">
            <v>Father's Day</v>
          </cell>
          <cell r="G160">
            <v>2008</v>
          </cell>
          <cell r="H160" t="str">
            <v xml:space="preserve">    </v>
          </cell>
          <cell r="I160" t="str">
            <v xml:space="preserve">    </v>
          </cell>
          <cell r="J160" t="str">
            <v>X</v>
          </cell>
        </row>
        <row r="161">
          <cell r="A161" t="str">
            <v>9780310935971</v>
          </cell>
          <cell r="B161" t="str">
            <v>NIV THIN REF L/P BIB BRN/BRN DUO (min 2 per color)</v>
          </cell>
          <cell r="C161">
            <v>34.97</v>
          </cell>
          <cell r="D161">
            <v>39584</v>
          </cell>
          <cell r="E161">
            <v>39626</v>
          </cell>
          <cell r="F161" t="str">
            <v>Father's Day</v>
          </cell>
          <cell r="G161">
            <v>2008</v>
          </cell>
          <cell r="H161" t="str">
            <v xml:space="preserve">    </v>
          </cell>
          <cell r="I161" t="str">
            <v xml:space="preserve">    </v>
          </cell>
          <cell r="J161" t="str">
            <v>X</v>
          </cell>
        </row>
        <row r="162">
          <cell r="A162" t="str">
            <v>9780310935940</v>
          </cell>
          <cell r="B162" t="str">
            <v>NIV THIN REF L/P BIB NAV BND (min 2 per color)</v>
          </cell>
          <cell r="C162">
            <v>34.97</v>
          </cell>
          <cell r="D162">
            <v>39584</v>
          </cell>
          <cell r="E162">
            <v>39626</v>
          </cell>
          <cell r="F162" t="str">
            <v>Father's Day</v>
          </cell>
          <cell r="G162">
            <v>2008</v>
          </cell>
          <cell r="H162" t="str">
            <v xml:space="preserve">    </v>
          </cell>
          <cell r="I162" t="str">
            <v xml:space="preserve">    </v>
          </cell>
          <cell r="J162" t="str">
            <v>X</v>
          </cell>
        </row>
        <row r="163">
          <cell r="A163" t="str">
            <v>9780310929703</v>
          </cell>
          <cell r="B163" t="str">
            <v>ZOND NIV STUDY BIB L/P HC</v>
          </cell>
          <cell r="C163">
            <v>34.97</v>
          </cell>
          <cell r="D163">
            <v>39584</v>
          </cell>
          <cell r="E163">
            <v>39626</v>
          </cell>
          <cell r="F163" t="str">
            <v>Father's Day</v>
          </cell>
          <cell r="G163">
            <v>2008</v>
          </cell>
          <cell r="H163" t="str">
            <v xml:space="preserve">    </v>
          </cell>
          <cell r="I163" t="str">
            <v xml:space="preserve">    </v>
          </cell>
          <cell r="J163" t="str">
            <v xml:space="preserve">    </v>
          </cell>
        </row>
        <row r="164">
          <cell r="A164" t="str">
            <v>9780310247531</v>
          </cell>
          <cell r="B164" t="str">
            <v>EVEN NOW SC - KINGSBURY</v>
          </cell>
          <cell r="C164">
            <v>5.97</v>
          </cell>
          <cell r="D164">
            <v>39589</v>
          </cell>
          <cell r="E164">
            <v>39654</v>
          </cell>
          <cell r="F164" t="str">
            <v>Summer</v>
          </cell>
          <cell r="G164">
            <v>2008</v>
          </cell>
        </row>
        <row r="165">
          <cell r="A165" t="str">
            <v>9780310247562</v>
          </cell>
          <cell r="B165" t="str">
            <v>EVER AFTER - KINGSBURY</v>
          </cell>
          <cell r="C165">
            <v>5.97</v>
          </cell>
          <cell r="D165">
            <v>39589</v>
          </cell>
          <cell r="E165">
            <v>39654</v>
          </cell>
          <cell r="F165" t="str">
            <v>Summer</v>
          </cell>
          <cell r="G165">
            <v>2008</v>
          </cell>
        </row>
        <row r="166">
          <cell r="A166" t="str">
            <v>9780310714606</v>
          </cell>
          <cell r="B166" t="str">
            <v>I CAN READ BEG/ESTHER &amp; KING</v>
          </cell>
          <cell r="C166">
            <v>2.67</v>
          </cell>
          <cell r="D166">
            <v>39589</v>
          </cell>
          <cell r="E166">
            <v>39654</v>
          </cell>
          <cell r="F166" t="str">
            <v>Summer</v>
          </cell>
          <cell r="G166">
            <v>2008</v>
          </cell>
          <cell r="H166" t="str">
            <v xml:space="preserve">    </v>
          </cell>
          <cell r="I166" t="str">
            <v xml:space="preserve">    </v>
          </cell>
          <cell r="J166" t="str">
            <v xml:space="preserve">    </v>
          </cell>
        </row>
        <row r="167">
          <cell r="A167" t="str">
            <v>9780310714613</v>
          </cell>
          <cell r="B167" t="str">
            <v>I CAN READ BEG/JESUS &amp; FRIENDS</v>
          </cell>
          <cell r="C167">
            <v>2.67</v>
          </cell>
          <cell r="D167">
            <v>39589</v>
          </cell>
          <cell r="E167">
            <v>39654</v>
          </cell>
          <cell r="F167" t="str">
            <v>Summer</v>
          </cell>
          <cell r="G167">
            <v>2008</v>
          </cell>
          <cell r="H167" t="str">
            <v xml:space="preserve">    </v>
          </cell>
          <cell r="I167" t="str">
            <v xml:space="preserve">    </v>
          </cell>
          <cell r="J167" t="str">
            <v xml:space="preserve">    </v>
          </cell>
        </row>
        <row r="168">
          <cell r="A168" t="str">
            <v>9780310714590</v>
          </cell>
          <cell r="B168" t="str">
            <v>I CAN READ BEG/JONAH &amp; BIG FISH</v>
          </cell>
          <cell r="C168">
            <v>2.67</v>
          </cell>
          <cell r="D168">
            <v>39589</v>
          </cell>
          <cell r="E168">
            <v>39654</v>
          </cell>
          <cell r="F168" t="str">
            <v>Summer</v>
          </cell>
          <cell r="G168">
            <v>2008</v>
          </cell>
          <cell r="H168" t="str">
            <v xml:space="preserve">    </v>
          </cell>
          <cell r="I168" t="str">
            <v xml:space="preserve">    </v>
          </cell>
          <cell r="J168" t="str">
            <v>X</v>
          </cell>
        </row>
        <row r="169">
          <cell r="A169" t="str">
            <v>9780310714583</v>
          </cell>
          <cell r="B169" t="str">
            <v>I CAN READ BEG/NOAH AND ARK SC</v>
          </cell>
          <cell r="C169">
            <v>2.67</v>
          </cell>
          <cell r="D169">
            <v>39589</v>
          </cell>
          <cell r="E169">
            <v>39654</v>
          </cell>
          <cell r="F169" t="str">
            <v>Summer</v>
          </cell>
          <cell r="G169">
            <v>2008</v>
          </cell>
          <cell r="H169" t="str">
            <v xml:space="preserve">    </v>
          </cell>
          <cell r="I169" t="str">
            <v xml:space="preserve">    </v>
          </cell>
          <cell r="J169" t="str">
            <v>X</v>
          </cell>
        </row>
        <row r="170">
          <cell r="A170" t="str">
            <v>9780310715849</v>
          </cell>
          <cell r="B170" t="str">
            <v>I CAN READ/BARNABAS GOES SWIMMING</v>
          </cell>
          <cell r="C170">
            <v>2.67</v>
          </cell>
          <cell r="D170">
            <v>39589</v>
          </cell>
          <cell r="E170">
            <v>39654</v>
          </cell>
          <cell r="F170" t="str">
            <v>Summer</v>
          </cell>
          <cell r="G170">
            <v>2008</v>
          </cell>
          <cell r="H170" t="str">
            <v xml:space="preserve">    </v>
          </cell>
          <cell r="I170" t="str">
            <v xml:space="preserve">    </v>
          </cell>
          <cell r="J170" t="str">
            <v xml:space="preserve">    </v>
          </cell>
        </row>
        <row r="171">
          <cell r="A171" t="str">
            <v>9780310715856</v>
          </cell>
          <cell r="B171" t="str">
            <v>I CAN READ/BARNABAS HELPS A FRIEND</v>
          </cell>
          <cell r="C171">
            <v>2.67</v>
          </cell>
          <cell r="D171">
            <v>39589</v>
          </cell>
          <cell r="E171">
            <v>39654</v>
          </cell>
          <cell r="F171" t="str">
            <v>Summer</v>
          </cell>
          <cell r="G171">
            <v>2008</v>
          </cell>
          <cell r="H171" t="str">
            <v xml:space="preserve">    </v>
          </cell>
          <cell r="I171" t="str">
            <v xml:space="preserve">    </v>
          </cell>
          <cell r="J171" t="str">
            <v xml:space="preserve">    </v>
          </cell>
        </row>
        <row r="172">
          <cell r="A172" t="str">
            <v>9780310715528</v>
          </cell>
          <cell r="B172" t="str">
            <v>I CAN READ/BEGG BIB/ADAM/EVE GARDEN</v>
          </cell>
          <cell r="C172">
            <v>2.67</v>
          </cell>
          <cell r="D172">
            <v>39589</v>
          </cell>
          <cell r="E172">
            <v>39654</v>
          </cell>
          <cell r="F172" t="str">
            <v>Summer</v>
          </cell>
          <cell r="G172">
            <v>2008</v>
          </cell>
          <cell r="H172" t="str">
            <v xml:space="preserve">    </v>
          </cell>
          <cell r="I172" t="str">
            <v xml:space="preserve">    </v>
          </cell>
          <cell r="J172" t="str">
            <v xml:space="preserve">    </v>
          </cell>
        </row>
        <row r="173">
          <cell r="A173" t="str">
            <v>9780310715511</v>
          </cell>
          <cell r="B173" t="str">
            <v>I CAN READ/DANIEL AND THE LIONS</v>
          </cell>
          <cell r="C173">
            <v>2.67</v>
          </cell>
          <cell r="D173">
            <v>39589</v>
          </cell>
          <cell r="E173">
            <v>39654</v>
          </cell>
          <cell r="F173" t="str">
            <v>Summer</v>
          </cell>
          <cell r="G173">
            <v>2008</v>
          </cell>
          <cell r="H173" t="str">
            <v xml:space="preserve">    </v>
          </cell>
          <cell r="I173" t="str">
            <v xml:space="preserve">    </v>
          </cell>
          <cell r="J173" t="str">
            <v xml:space="preserve">    </v>
          </cell>
        </row>
        <row r="174">
          <cell r="A174" t="str">
            <v>9780310715504</v>
          </cell>
          <cell r="B174" t="str">
            <v>I CAN READ/DAVID AND THE GIANT</v>
          </cell>
          <cell r="C174">
            <v>2.67</v>
          </cell>
          <cell r="D174">
            <v>39589</v>
          </cell>
          <cell r="E174">
            <v>39654</v>
          </cell>
          <cell r="F174" t="str">
            <v>Summer</v>
          </cell>
          <cell r="G174">
            <v>2008</v>
          </cell>
          <cell r="H174" t="str">
            <v xml:space="preserve">    </v>
          </cell>
          <cell r="I174" t="str">
            <v xml:space="preserve">    </v>
          </cell>
          <cell r="J174" t="str">
            <v xml:space="preserve">    </v>
          </cell>
        </row>
        <row r="175">
          <cell r="A175" t="str">
            <v>9780310715870</v>
          </cell>
          <cell r="B175" t="str">
            <v>I CAN READ/GOD LOVES YOU BARNABAS</v>
          </cell>
          <cell r="C175">
            <v>2.67</v>
          </cell>
          <cell r="D175">
            <v>39589</v>
          </cell>
          <cell r="E175">
            <v>39654</v>
          </cell>
          <cell r="F175" t="str">
            <v>Summer</v>
          </cell>
          <cell r="G175">
            <v>2008</v>
          </cell>
          <cell r="H175" t="str">
            <v xml:space="preserve">    </v>
          </cell>
          <cell r="I175" t="str">
            <v xml:space="preserve">    </v>
          </cell>
          <cell r="J175" t="str">
            <v xml:space="preserve">    </v>
          </cell>
        </row>
        <row r="176">
          <cell r="A176" t="str">
            <v>9780310715863</v>
          </cell>
          <cell r="B176" t="str">
            <v>I CAN READ/HAPPY BDAY BARNABAS</v>
          </cell>
          <cell r="C176">
            <v>2.67</v>
          </cell>
          <cell r="D176">
            <v>39589</v>
          </cell>
          <cell r="E176">
            <v>39654</v>
          </cell>
          <cell r="F176" t="str">
            <v>Summer</v>
          </cell>
          <cell r="G176">
            <v>2008</v>
          </cell>
          <cell r="H176" t="str">
            <v xml:space="preserve">    </v>
          </cell>
          <cell r="I176" t="str">
            <v xml:space="preserve">    </v>
          </cell>
          <cell r="J176" t="str">
            <v xml:space="preserve">    </v>
          </cell>
        </row>
        <row r="177">
          <cell r="A177" t="str">
            <v>9780310716228</v>
          </cell>
          <cell r="B177" t="str">
            <v>I CAN READ/HES GOT WHOLE WORLD</v>
          </cell>
          <cell r="C177">
            <v>2.67</v>
          </cell>
          <cell r="D177">
            <v>39589</v>
          </cell>
          <cell r="E177">
            <v>39654</v>
          </cell>
          <cell r="F177" t="str">
            <v>Summer</v>
          </cell>
          <cell r="G177">
            <v>2008</v>
          </cell>
        </row>
        <row r="178">
          <cell r="A178" t="str">
            <v>9780310716075</v>
          </cell>
          <cell r="B178" t="str">
            <v>I CAN READ/HOWIE FINDS A HUG</v>
          </cell>
          <cell r="C178">
            <v>2.67</v>
          </cell>
          <cell r="D178">
            <v>39589</v>
          </cell>
          <cell r="E178">
            <v>39654</v>
          </cell>
          <cell r="F178" t="str">
            <v>Summer</v>
          </cell>
          <cell r="G178">
            <v>2008</v>
          </cell>
        </row>
        <row r="179">
          <cell r="A179" t="str">
            <v>9780310716044</v>
          </cell>
          <cell r="B179" t="str">
            <v>I CAN READ/HOWIE WANTS TO PLAY SC</v>
          </cell>
          <cell r="C179">
            <v>2.67</v>
          </cell>
          <cell r="D179">
            <v>39589</v>
          </cell>
          <cell r="E179">
            <v>39654</v>
          </cell>
          <cell r="F179" t="str">
            <v>Summer</v>
          </cell>
          <cell r="G179">
            <v>2008</v>
          </cell>
        </row>
        <row r="180">
          <cell r="A180" t="str">
            <v>9780310716068</v>
          </cell>
          <cell r="B180" t="str">
            <v>I CAN READ/HOWIE/GOES SHOPPING SC</v>
          </cell>
          <cell r="C180">
            <v>2.67</v>
          </cell>
          <cell r="D180">
            <v>39589</v>
          </cell>
          <cell r="E180">
            <v>39654</v>
          </cell>
          <cell r="F180" t="str">
            <v>Summer</v>
          </cell>
          <cell r="G180">
            <v>2008</v>
          </cell>
        </row>
        <row r="181">
          <cell r="A181" t="str">
            <v>9780310716051</v>
          </cell>
          <cell r="B181" t="str">
            <v>I CAN READ/HOWIES TEA PARTY SC</v>
          </cell>
          <cell r="C181">
            <v>2.67</v>
          </cell>
          <cell r="D181">
            <v>39589</v>
          </cell>
          <cell r="E181">
            <v>39654</v>
          </cell>
          <cell r="F181" t="str">
            <v>Summer</v>
          </cell>
          <cell r="G181">
            <v>2008</v>
          </cell>
        </row>
        <row r="182">
          <cell r="A182" t="str">
            <v>9780310716211</v>
          </cell>
          <cell r="B182" t="str">
            <v>I CAN READ/IF YOURE HAPPY</v>
          </cell>
          <cell r="C182">
            <v>2.67</v>
          </cell>
          <cell r="D182">
            <v>39589</v>
          </cell>
          <cell r="E182">
            <v>39654</v>
          </cell>
          <cell r="F182" t="str">
            <v>Summer</v>
          </cell>
          <cell r="G182">
            <v>2008</v>
          </cell>
        </row>
        <row r="183">
          <cell r="A183" t="str">
            <v>9780310714545</v>
          </cell>
          <cell r="B183" t="str">
            <v>I CAN READ/JAKE GOES FISHING</v>
          </cell>
          <cell r="C183">
            <v>2.67</v>
          </cell>
          <cell r="D183">
            <v>39589</v>
          </cell>
          <cell r="E183">
            <v>39654</v>
          </cell>
          <cell r="F183" t="str">
            <v>Summer</v>
          </cell>
          <cell r="G183">
            <v>2008</v>
          </cell>
          <cell r="H183" t="str">
            <v xml:space="preserve">    </v>
          </cell>
          <cell r="I183" t="str">
            <v xml:space="preserve">    </v>
          </cell>
          <cell r="J183" t="str">
            <v xml:space="preserve">    </v>
          </cell>
        </row>
        <row r="184">
          <cell r="A184" t="str">
            <v>9780310714576</v>
          </cell>
          <cell r="B184" t="str">
            <v>I CAN READ/JAKE HELPS OUT</v>
          </cell>
          <cell r="C184">
            <v>2.67</v>
          </cell>
          <cell r="D184">
            <v>39589</v>
          </cell>
          <cell r="E184">
            <v>39654</v>
          </cell>
          <cell r="F184" t="str">
            <v>Summer</v>
          </cell>
          <cell r="G184">
            <v>2008</v>
          </cell>
          <cell r="H184" t="str">
            <v xml:space="preserve">    </v>
          </cell>
          <cell r="I184" t="str">
            <v xml:space="preserve">    </v>
          </cell>
          <cell r="J184" t="str">
            <v xml:space="preserve">    </v>
          </cell>
        </row>
        <row r="185">
          <cell r="A185" t="str">
            <v>9780310714552</v>
          </cell>
          <cell r="B185" t="str">
            <v>I CAN READ/JAKE PLAYS BALL</v>
          </cell>
          <cell r="C185">
            <v>2.67</v>
          </cell>
          <cell r="D185">
            <v>39589</v>
          </cell>
          <cell r="E185">
            <v>39654</v>
          </cell>
          <cell r="F185" t="str">
            <v>Summer</v>
          </cell>
          <cell r="G185">
            <v>2008</v>
          </cell>
        </row>
        <row r="186">
          <cell r="A186" t="str">
            <v>9780310711896</v>
          </cell>
          <cell r="B186" t="str">
            <v>I CAN READ/JAKES BRAVE NIGHT</v>
          </cell>
          <cell r="C186">
            <v>2.67</v>
          </cell>
          <cell r="D186">
            <v>39589</v>
          </cell>
          <cell r="E186">
            <v>39654</v>
          </cell>
          <cell r="F186" t="str">
            <v>Summer</v>
          </cell>
          <cell r="G186">
            <v>2008</v>
          </cell>
        </row>
        <row r="187">
          <cell r="A187" t="str">
            <v>9780310716204</v>
          </cell>
          <cell r="B187" t="str">
            <v>I CAN READ/JESUS LOVES LITTLE CHILD</v>
          </cell>
          <cell r="C187">
            <v>2.67</v>
          </cell>
          <cell r="D187">
            <v>39589</v>
          </cell>
          <cell r="E187">
            <v>39654</v>
          </cell>
          <cell r="F187" t="str">
            <v>Summer</v>
          </cell>
          <cell r="G187">
            <v>2008</v>
          </cell>
        </row>
        <row r="188">
          <cell r="A188" t="str">
            <v>9780310716198</v>
          </cell>
          <cell r="B188" t="str">
            <v>I CAN READ/JESUS LOVES ME</v>
          </cell>
          <cell r="C188">
            <v>2.67</v>
          </cell>
          <cell r="D188">
            <v>39589</v>
          </cell>
          <cell r="E188">
            <v>39654</v>
          </cell>
          <cell r="F188" t="str">
            <v>Summer</v>
          </cell>
          <cell r="G188">
            <v>2008</v>
          </cell>
        </row>
        <row r="189">
          <cell r="A189" t="str">
            <v>9780310715535</v>
          </cell>
          <cell r="B189" t="str">
            <v>I CAN READ/JESUS SAVES THE WRLD</v>
          </cell>
          <cell r="C189">
            <v>2.67</v>
          </cell>
          <cell r="D189">
            <v>39589</v>
          </cell>
          <cell r="E189">
            <v>39654</v>
          </cell>
          <cell r="F189" t="str">
            <v>Summer</v>
          </cell>
          <cell r="G189">
            <v>2008</v>
          </cell>
          <cell r="H189" t="str">
            <v xml:space="preserve">    </v>
          </cell>
          <cell r="I189" t="str">
            <v xml:space="preserve">    </v>
          </cell>
          <cell r="J189" t="str">
            <v xml:space="preserve">    </v>
          </cell>
        </row>
        <row r="190">
          <cell r="A190" t="str">
            <v>9780310714675</v>
          </cell>
          <cell r="B190" t="str">
            <v>I CAN READ/MAD MADDIE MAXWELL</v>
          </cell>
          <cell r="C190">
            <v>2.67</v>
          </cell>
          <cell r="D190">
            <v>39589</v>
          </cell>
          <cell r="E190">
            <v>39654</v>
          </cell>
          <cell r="F190" t="str">
            <v>Summer</v>
          </cell>
          <cell r="G190">
            <v>2008</v>
          </cell>
          <cell r="H190" t="str">
            <v xml:space="preserve">    </v>
          </cell>
          <cell r="I190" t="str">
            <v xml:space="preserve">    </v>
          </cell>
          <cell r="J190" t="str">
            <v xml:space="preserve">    </v>
          </cell>
        </row>
        <row r="191">
          <cell r="A191" t="str">
            <v>9780310714682</v>
          </cell>
          <cell r="B191" t="str">
            <v>I CAN READ/MOMMY MAY I HUG THE FISH</v>
          </cell>
          <cell r="C191">
            <v>2.67</v>
          </cell>
          <cell r="D191">
            <v>39589</v>
          </cell>
          <cell r="E191">
            <v>39654</v>
          </cell>
          <cell r="F191" t="str">
            <v>Summer</v>
          </cell>
          <cell r="G191">
            <v>2008</v>
          </cell>
          <cell r="H191" t="str">
            <v xml:space="preserve">    </v>
          </cell>
          <cell r="I191" t="str">
            <v xml:space="preserve">    </v>
          </cell>
          <cell r="J191" t="str">
            <v xml:space="preserve">    </v>
          </cell>
        </row>
        <row r="192">
          <cell r="A192" t="str">
            <v>9780310715788</v>
          </cell>
          <cell r="B192" t="str">
            <v>I CAN READ/MRS ROSEY CHINA PLATE</v>
          </cell>
          <cell r="C192">
            <v>2.67</v>
          </cell>
          <cell r="D192">
            <v>39589</v>
          </cell>
          <cell r="E192">
            <v>39654</v>
          </cell>
          <cell r="F192" t="str">
            <v>Summer</v>
          </cell>
          <cell r="G192">
            <v>2008</v>
          </cell>
        </row>
        <row r="193">
          <cell r="A193" t="str">
            <v>9780310715764</v>
          </cell>
          <cell r="B193" t="str">
            <v>I CAN READ/MRS ROSEY POSEY</v>
          </cell>
          <cell r="C193">
            <v>2.67</v>
          </cell>
          <cell r="D193">
            <v>39589</v>
          </cell>
          <cell r="E193">
            <v>39654</v>
          </cell>
          <cell r="F193" t="str">
            <v>Summer</v>
          </cell>
          <cell r="G193">
            <v>2008</v>
          </cell>
        </row>
        <row r="194">
          <cell r="A194" t="str">
            <v>9780310715771</v>
          </cell>
          <cell r="B194" t="str">
            <v>I CAN READ/MRS ROSEY POSEY TREASURE</v>
          </cell>
          <cell r="C194">
            <v>2.67</v>
          </cell>
          <cell r="D194">
            <v>39589</v>
          </cell>
          <cell r="E194">
            <v>39654</v>
          </cell>
          <cell r="F194" t="str">
            <v>Summer</v>
          </cell>
          <cell r="G194">
            <v>2008</v>
          </cell>
        </row>
        <row r="195">
          <cell r="A195" t="str">
            <v>9780310715795</v>
          </cell>
          <cell r="B195" t="str">
            <v>I CAN READ/MRS ROSEY POSEY YUM CAKE</v>
          </cell>
          <cell r="C195">
            <v>2.67</v>
          </cell>
          <cell r="D195">
            <v>39589</v>
          </cell>
          <cell r="E195">
            <v>39654</v>
          </cell>
          <cell r="F195" t="str">
            <v>Summer</v>
          </cell>
          <cell r="G195">
            <v>2008</v>
          </cell>
        </row>
        <row r="196">
          <cell r="A196" t="str">
            <v>9780310715726</v>
          </cell>
          <cell r="B196" t="str">
            <v>I CAN READ/MUD PIE ANNIE</v>
          </cell>
          <cell r="C196">
            <v>2.67</v>
          </cell>
          <cell r="D196">
            <v>39589</v>
          </cell>
          <cell r="E196">
            <v>39654</v>
          </cell>
          <cell r="F196" t="str">
            <v>Summer</v>
          </cell>
          <cell r="G196">
            <v>2008</v>
          </cell>
          <cell r="H196" t="str">
            <v xml:space="preserve">    </v>
          </cell>
          <cell r="I196" t="str">
            <v xml:space="preserve">    </v>
          </cell>
          <cell r="J196" t="str">
            <v xml:space="preserve">    </v>
          </cell>
        </row>
        <row r="197">
          <cell r="A197" t="str">
            <v>9780310715740</v>
          </cell>
          <cell r="B197" t="str">
            <v>I CAN READ/MY COWBOY BOOTS</v>
          </cell>
          <cell r="C197">
            <v>2.67</v>
          </cell>
          <cell r="D197">
            <v>39589</v>
          </cell>
          <cell r="E197">
            <v>39654</v>
          </cell>
          <cell r="F197" t="str">
            <v>Summer</v>
          </cell>
          <cell r="G197">
            <v>2008</v>
          </cell>
          <cell r="H197" t="str">
            <v xml:space="preserve">    </v>
          </cell>
          <cell r="I197" t="str">
            <v xml:space="preserve">    </v>
          </cell>
          <cell r="J197" t="str">
            <v xml:space="preserve">    </v>
          </cell>
        </row>
        <row r="198">
          <cell r="A198" t="str">
            <v>9780310714699</v>
          </cell>
          <cell r="B198" t="str">
            <v>I CAN READ/SISTER FOR SALE</v>
          </cell>
          <cell r="C198">
            <v>2.67</v>
          </cell>
          <cell r="D198">
            <v>39589</v>
          </cell>
          <cell r="E198">
            <v>39654</v>
          </cell>
          <cell r="F198" t="str">
            <v>Summer</v>
          </cell>
          <cell r="G198">
            <v>2008</v>
          </cell>
          <cell r="H198" t="str">
            <v xml:space="preserve">    </v>
          </cell>
          <cell r="I198" t="str">
            <v xml:space="preserve">    </v>
          </cell>
          <cell r="J198" t="str">
            <v>X</v>
          </cell>
        </row>
        <row r="199">
          <cell r="A199" t="str">
            <v>9780310715757</v>
          </cell>
          <cell r="B199" t="str">
            <v>I CAN READ/SNUG AS A BUG</v>
          </cell>
          <cell r="C199">
            <v>2.67</v>
          </cell>
          <cell r="D199">
            <v>39589</v>
          </cell>
          <cell r="E199">
            <v>39654</v>
          </cell>
          <cell r="F199" t="str">
            <v>Summer</v>
          </cell>
          <cell r="G199">
            <v>2008</v>
          </cell>
          <cell r="H199" t="str">
            <v xml:space="preserve">    </v>
          </cell>
          <cell r="I199" t="str">
            <v xml:space="preserve">    </v>
          </cell>
          <cell r="J199" t="str">
            <v xml:space="preserve">    </v>
          </cell>
        </row>
        <row r="200">
          <cell r="A200" t="str">
            <v>9780310715733</v>
          </cell>
          <cell r="B200" t="str">
            <v>I CAN READ/WHAT DO I SEE</v>
          </cell>
          <cell r="C200">
            <v>2.67</v>
          </cell>
          <cell r="D200">
            <v>39589</v>
          </cell>
          <cell r="E200">
            <v>39654</v>
          </cell>
          <cell r="F200" t="str">
            <v>Summer</v>
          </cell>
          <cell r="G200">
            <v>2008</v>
          </cell>
          <cell r="H200" t="str">
            <v xml:space="preserve">    </v>
          </cell>
          <cell r="I200" t="str">
            <v xml:space="preserve">    </v>
          </cell>
          <cell r="J200" t="str">
            <v xml:space="preserve">    </v>
          </cell>
        </row>
        <row r="201">
          <cell r="A201" t="str">
            <v>9780310714668</v>
          </cell>
          <cell r="B201" t="str">
            <v>I CAN READ/ZACHARYS ZOO</v>
          </cell>
          <cell r="C201">
            <v>2.67</v>
          </cell>
          <cell r="D201">
            <v>39589</v>
          </cell>
          <cell r="E201">
            <v>39654</v>
          </cell>
          <cell r="F201" t="str">
            <v>Summer</v>
          </cell>
          <cell r="G201">
            <v>2008</v>
          </cell>
          <cell r="H201" t="str">
            <v xml:space="preserve">    </v>
          </cell>
          <cell r="I201" t="str">
            <v xml:space="preserve">    </v>
          </cell>
          <cell r="J201" t="str">
            <v xml:space="preserve">    </v>
          </cell>
        </row>
        <row r="202">
          <cell r="A202" t="str">
            <v>9780310252245</v>
          </cell>
          <cell r="B202" t="str">
            <v>KANNER LAKE/CORAL MOON - COLLINS</v>
          </cell>
          <cell r="C202">
            <v>5.97</v>
          </cell>
          <cell r="D202">
            <v>39589</v>
          </cell>
          <cell r="E202">
            <v>39654</v>
          </cell>
          <cell r="F202" t="str">
            <v>Summer</v>
          </cell>
          <cell r="G202">
            <v>2008</v>
          </cell>
        </row>
        <row r="203">
          <cell r="A203" t="str">
            <v>9780310252238</v>
          </cell>
          <cell r="B203" t="str">
            <v>KANNER LAKE/VIOLET DAWN - COLLINS</v>
          </cell>
          <cell r="C203">
            <v>5.97</v>
          </cell>
          <cell r="D203">
            <v>39589</v>
          </cell>
          <cell r="E203">
            <v>39654</v>
          </cell>
          <cell r="F203" t="str">
            <v>Summer</v>
          </cell>
          <cell r="G203">
            <v>2008</v>
          </cell>
        </row>
        <row r="204">
          <cell r="A204" t="str">
            <v>9780310269021</v>
          </cell>
          <cell r="B204" t="str">
            <v>NO LEGAL GROUNDS - BELL</v>
          </cell>
          <cell r="C204">
            <v>5.97</v>
          </cell>
          <cell r="D204">
            <v>39589</v>
          </cell>
          <cell r="E204">
            <v>39654</v>
          </cell>
          <cell r="F204" t="str">
            <v>Summer</v>
          </cell>
          <cell r="G204">
            <v>2008</v>
          </cell>
        </row>
        <row r="205">
          <cell r="A205" t="str">
            <v>9780310253310</v>
          </cell>
          <cell r="B205" t="str">
            <v>PRESUMED GUILTY - BELL</v>
          </cell>
          <cell r="C205">
            <v>5.97</v>
          </cell>
          <cell r="D205">
            <v>39589</v>
          </cell>
          <cell r="E205">
            <v>39654</v>
          </cell>
          <cell r="F205" t="str">
            <v>Summer</v>
          </cell>
          <cell r="G205">
            <v>2008</v>
          </cell>
        </row>
        <row r="206">
          <cell r="A206" t="str">
            <v>9780310257677</v>
          </cell>
          <cell r="B206" t="str">
            <v>RESTORATION NVL/LAST LIGHT - BLACKSTOCK</v>
          </cell>
          <cell r="C206">
            <v>5.97</v>
          </cell>
          <cell r="D206">
            <v>39589</v>
          </cell>
          <cell r="E206">
            <v>39654</v>
          </cell>
          <cell r="F206" t="str">
            <v>Summer</v>
          </cell>
          <cell r="G206">
            <v>2008</v>
          </cell>
        </row>
        <row r="207">
          <cell r="A207" t="str">
            <v>9780310257684</v>
          </cell>
          <cell r="B207" t="str">
            <v>RESTORATION NVL/NIGHT LIGHT - BLACKSTOCK</v>
          </cell>
          <cell r="C207">
            <v>5.97</v>
          </cell>
          <cell r="D207">
            <v>39589</v>
          </cell>
          <cell r="E207">
            <v>39654</v>
          </cell>
          <cell r="F207" t="str">
            <v>Summer</v>
          </cell>
          <cell r="G207">
            <v>2008</v>
          </cell>
        </row>
        <row r="208">
          <cell r="A208" t="str">
            <v>9780310258049</v>
          </cell>
          <cell r="B208" t="str">
            <v>RETURN TO ME - HATCHER</v>
          </cell>
          <cell r="C208">
            <v>5.97</v>
          </cell>
          <cell r="D208">
            <v>39589</v>
          </cell>
          <cell r="E208">
            <v>39654</v>
          </cell>
          <cell r="F208" t="str">
            <v>Summer</v>
          </cell>
          <cell r="G208">
            <v>2008</v>
          </cell>
        </row>
        <row r="209">
          <cell r="A209" t="str">
            <v>9780310263500</v>
          </cell>
          <cell r="B209" t="str">
            <v>SIMPLE GIFTS - COPELAND</v>
          </cell>
          <cell r="C209">
            <v>5.97</v>
          </cell>
          <cell r="D209">
            <v>39589</v>
          </cell>
          <cell r="E209">
            <v>39654</v>
          </cell>
          <cell r="F209" t="str">
            <v>Summer</v>
          </cell>
          <cell r="G209">
            <v>2008</v>
          </cell>
        </row>
        <row r="210">
          <cell r="A210" t="str">
            <v>9780310273998</v>
          </cell>
          <cell r="B210" t="str">
            <v>SUSHI/ONLY UNI SC - TANG</v>
          </cell>
          <cell r="C210">
            <v>5.97</v>
          </cell>
          <cell r="D210">
            <v>39589</v>
          </cell>
          <cell r="E210">
            <v>39654</v>
          </cell>
          <cell r="F210" t="str">
            <v>Summer</v>
          </cell>
          <cell r="G210">
            <v>2008</v>
          </cell>
        </row>
        <row r="211">
          <cell r="A211" t="str">
            <v>9780310273981</v>
          </cell>
          <cell r="B211" t="str">
            <v>SUSHI/SUSHI FOR ONE - TANG</v>
          </cell>
          <cell r="C211">
            <v>5.97</v>
          </cell>
          <cell r="D211">
            <v>39589</v>
          </cell>
          <cell r="E211">
            <v>39654</v>
          </cell>
          <cell r="F211" t="str">
            <v>Summer</v>
          </cell>
          <cell r="G211">
            <v>2008</v>
          </cell>
        </row>
        <row r="212">
          <cell r="A212" t="str">
            <v>9780310278092</v>
          </cell>
          <cell r="B212" t="str">
            <v>BOUNDARIES DVD/ROM NEW</v>
          </cell>
          <cell r="C212">
            <v>17.97</v>
          </cell>
          <cell r="D212">
            <v>39615</v>
          </cell>
          <cell r="E212">
            <v>39689</v>
          </cell>
          <cell r="F212" t="str">
            <v>Back-to-School</v>
          </cell>
          <cell r="G212">
            <v>2008</v>
          </cell>
          <cell r="H212" t="str">
            <v xml:space="preserve">    </v>
          </cell>
          <cell r="I212" t="str">
            <v xml:space="preserve">    </v>
          </cell>
          <cell r="J212" t="str">
            <v xml:space="preserve">    </v>
          </cell>
        </row>
        <row r="213">
          <cell r="A213" t="str">
            <v>9780310711483</v>
          </cell>
          <cell r="B213" t="str">
            <v>CASE FOR A CREATOR FOR KIDS</v>
          </cell>
          <cell r="C213">
            <v>4.97</v>
          </cell>
          <cell r="D213">
            <v>39615</v>
          </cell>
          <cell r="E213">
            <v>39689</v>
          </cell>
          <cell r="F213" t="str">
            <v>Back-to-School</v>
          </cell>
          <cell r="G213">
            <v>2008</v>
          </cell>
          <cell r="H213" t="str">
            <v xml:space="preserve">    </v>
          </cell>
          <cell r="I213" t="str">
            <v xml:space="preserve">    </v>
          </cell>
          <cell r="J213" t="str">
            <v xml:space="preserve">    </v>
          </cell>
        </row>
        <row r="214">
          <cell r="A214" t="str">
            <v>9780310249771</v>
          </cell>
          <cell r="B214" t="str">
            <v>CASE FOR A CREATOR STUDENT EDITION</v>
          </cell>
          <cell r="C214">
            <v>5.97</v>
          </cell>
          <cell r="D214">
            <v>39615</v>
          </cell>
          <cell r="E214">
            <v>39689</v>
          </cell>
          <cell r="F214" t="str">
            <v>Back-to-School</v>
          </cell>
          <cell r="G214">
            <v>2008</v>
          </cell>
        </row>
        <row r="215">
          <cell r="A215" t="str">
            <v>9780310711476</v>
          </cell>
          <cell r="B215" t="str">
            <v>CASE FOR CHRIST FOR KIDS</v>
          </cell>
          <cell r="C215">
            <v>4.97</v>
          </cell>
          <cell r="D215">
            <v>39615</v>
          </cell>
          <cell r="E215">
            <v>39689</v>
          </cell>
          <cell r="F215" t="str">
            <v>Back-to-School</v>
          </cell>
          <cell r="G215">
            <v>2008</v>
          </cell>
        </row>
        <row r="216">
          <cell r="A216" t="str">
            <v>9780310234845</v>
          </cell>
          <cell r="B216" t="str">
            <v>CASE FOR CHRIST/STUDENT EDITION</v>
          </cell>
          <cell r="C216">
            <v>5.97</v>
          </cell>
          <cell r="D216">
            <v>39615</v>
          </cell>
          <cell r="E216">
            <v>39689</v>
          </cell>
          <cell r="F216" t="str">
            <v>Back-to-School</v>
          </cell>
          <cell r="G216">
            <v>2008</v>
          </cell>
        </row>
        <row r="217">
          <cell r="A217" t="str">
            <v>9780310711469</v>
          </cell>
          <cell r="B217" t="str">
            <v>CASE FOR FAITH FOR KIDS</v>
          </cell>
          <cell r="C217">
            <v>4.97</v>
          </cell>
          <cell r="D217">
            <v>39615</v>
          </cell>
          <cell r="E217">
            <v>39689</v>
          </cell>
          <cell r="F217" t="str">
            <v>Back-to-School</v>
          </cell>
          <cell r="G217">
            <v>2008</v>
          </cell>
        </row>
        <row r="218">
          <cell r="A218" t="str">
            <v>9780310241881</v>
          </cell>
          <cell r="B218" t="str">
            <v>CASE FOR FAITH STUDENT EDITION</v>
          </cell>
          <cell r="C218">
            <v>5.97</v>
          </cell>
          <cell r="D218">
            <v>39615</v>
          </cell>
          <cell r="E218">
            <v>39689</v>
          </cell>
          <cell r="F218" t="str">
            <v>Back-to-School</v>
          </cell>
          <cell r="G218">
            <v>2008</v>
          </cell>
        </row>
        <row r="219">
          <cell r="A219" t="str">
            <v>9780310285564</v>
          </cell>
          <cell r="B219" t="str">
            <v>EVERYTHING IS SPIRITUAL DVD</v>
          </cell>
          <cell r="C219">
            <v>14.97</v>
          </cell>
          <cell r="D219">
            <v>39615</v>
          </cell>
          <cell r="E219">
            <v>39689</v>
          </cell>
          <cell r="F219" t="str">
            <v>Back-to-School</v>
          </cell>
          <cell r="G219">
            <v>2008</v>
          </cell>
        </row>
        <row r="220">
          <cell r="A220" t="str">
            <v>9780310280941</v>
          </cell>
          <cell r="B220" t="str">
            <v>INTERSECT/WHERE FAITH/MEET DVD/ROM</v>
          </cell>
          <cell r="C220">
            <v>17.97</v>
          </cell>
          <cell r="D220">
            <v>39615</v>
          </cell>
          <cell r="E220">
            <v>39689</v>
          </cell>
          <cell r="F220" t="str">
            <v>Back-to-School</v>
          </cell>
          <cell r="G220">
            <v>2008</v>
          </cell>
        </row>
        <row r="221">
          <cell r="A221" t="str">
            <v>9780310271741</v>
          </cell>
          <cell r="B221" t="str">
            <v>JUST WALK ACROSS THE ROOM DVD</v>
          </cell>
          <cell r="C221">
            <v>17.97</v>
          </cell>
          <cell r="D221">
            <v>39615</v>
          </cell>
          <cell r="E221">
            <v>39689</v>
          </cell>
          <cell r="F221" t="str">
            <v>Back-to-School</v>
          </cell>
          <cell r="G221">
            <v>2008</v>
          </cell>
        </row>
        <row r="222">
          <cell r="A222" t="str">
            <v>9780310938521</v>
          </cell>
          <cell r="B222" t="str">
            <v>NIV ARCHAEOLOGICAL STDY BIBLE P/S</v>
          </cell>
          <cell r="C222">
            <v>34.97</v>
          </cell>
          <cell r="D222">
            <v>39615</v>
          </cell>
          <cell r="E222">
            <v>39689</v>
          </cell>
          <cell r="F222" t="str">
            <v>Back-to-School</v>
          </cell>
          <cell r="G222">
            <v>2008</v>
          </cell>
        </row>
        <row r="223">
          <cell r="A223" t="str">
            <v>9780310928041</v>
          </cell>
          <cell r="B223" t="str">
            <v>NIV QUEST STUDY BIB REV HC</v>
          </cell>
          <cell r="C223">
            <v>24.97</v>
          </cell>
          <cell r="D223">
            <v>39615</v>
          </cell>
          <cell r="E223">
            <v>39689</v>
          </cell>
          <cell r="F223" t="str">
            <v>Back-to-School</v>
          </cell>
          <cell r="G223">
            <v>2008</v>
          </cell>
        </row>
        <row r="224">
          <cell r="A224" t="str">
            <v>9780310927211</v>
          </cell>
          <cell r="B224" t="str">
            <v>NIV STUDENT BIB REV CMP HC</v>
          </cell>
          <cell r="C224">
            <v>17.97</v>
          </cell>
          <cell r="D224">
            <v>39615</v>
          </cell>
          <cell r="E224">
            <v>39689</v>
          </cell>
          <cell r="F224" t="str">
            <v>Back-to-School</v>
          </cell>
          <cell r="G224">
            <v>2008</v>
          </cell>
        </row>
        <row r="225">
          <cell r="A225" t="str">
            <v>9780310903260</v>
          </cell>
          <cell r="B225" t="str">
            <v>NIV TEXTBOOK EDITION BIBLE</v>
          </cell>
          <cell r="C225">
            <v>12.97</v>
          </cell>
          <cell r="D225">
            <v>39615</v>
          </cell>
          <cell r="E225">
            <v>39689</v>
          </cell>
          <cell r="F225" t="str">
            <v>Back-to-School</v>
          </cell>
          <cell r="G225">
            <v>2008</v>
          </cell>
          <cell r="H225" t="str">
            <v xml:space="preserve">    </v>
          </cell>
          <cell r="I225" t="str">
            <v xml:space="preserve">    </v>
          </cell>
          <cell r="J225" t="str">
            <v xml:space="preserve">    </v>
          </cell>
        </row>
        <row r="226">
          <cell r="A226" t="str">
            <v>9780310265238</v>
          </cell>
          <cell r="B226" t="str">
            <v>NOOMA/KICKBALL 006 ROB BELL DVD</v>
          </cell>
          <cell r="C226">
            <v>9.9700000000000006</v>
          </cell>
          <cell r="D226">
            <v>39615</v>
          </cell>
          <cell r="E226">
            <v>39689</v>
          </cell>
          <cell r="F226" t="str">
            <v>Back-to-School</v>
          </cell>
          <cell r="G226">
            <v>2008</v>
          </cell>
          <cell r="H226" t="str">
            <v xml:space="preserve">    </v>
          </cell>
          <cell r="I226" t="str">
            <v xml:space="preserve">    </v>
          </cell>
          <cell r="J226" t="str">
            <v xml:space="preserve">    </v>
          </cell>
        </row>
        <row r="227">
          <cell r="A227" t="str">
            <v>9780310265214</v>
          </cell>
          <cell r="B227" t="str">
            <v>NOOMA/NOISE 005 ROB BELL DVD</v>
          </cell>
          <cell r="C227">
            <v>9.9700000000000006</v>
          </cell>
          <cell r="D227">
            <v>39615</v>
          </cell>
          <cell r="E227">
            <v>39689</v>
          </cell>
          <cell r="F227" t="str">
            <v>Back-to-School</v>
          </cell>
          <cell r="G227">
            <v>2008</v>
          </cell>
          <cell r="H227" t="str">
            <v xml:space="preserve">    </v>
          </cell>
          <cell r="I227" t="str">
            <v xml:space="preserve">    </v>
          </cell>
          <cell r="J227" t="str">
            <v xml:space="preserve">    </v>
          </cell>
        </row>
        <row r="228">
          <cell r="A228" t="str">
            <v>9780310269434</v>
          </cell>
          <cell r="B228" t="str">
            <v>NOOMA/OPEN 019 ROB BELL DVD</v>
          </cell>
          <cell r="C228">
            <v>9.9700000000000006</v>
          </cell>
          <cell r="D228">
            <v>39615</v>
          </cell>
          <cell r="E228">
            <v>39689</v>
          </cell>
          <cell r="F228" t="str">
            <v>Back-to-School</v>
          </cell>
          <cell r="G228">
            <v>2008</v>
          </cell>
          <cell r="H228" t="str">
            <v xml:space="preserve">    </v>
          </cell>
          <cell r="I228" t="str">
            <v>X</v>
          </cell>
          <cell r="J228" t="str">
            <v xml:space="preserve">    </v>
          </cell>
        </row>
        <row r="229">
          <cell r="A229" t="str">
            <v>9780310269168</v>
          </cell>
          <cell r="B229" t="str">
            <v>NOOMA/RICH 013 ROB BELL DVD</v>
          </cell>
          <cell r="C229">
            <v>9.9700000000000006</v>
          </cell>
          <cell r="D229">
            <v>39615</v>
          </cell>
          <cell r="E229">
            <v>39689</v>
          </cell>
          <cell r="F229" t="str">
            <v>Back-to-School</v>
          </cell>
          <cell r="G229">
            <v>2008</v>
          </cell>
          <cell r="H229" t="str">
            <v xml:space="preserve">    </v>
          </cell>
          <cell r="I229" t="str">
            <v xml:space="preserve">    </v>
          </cell>
          <cell r="J229" t="str">
            <v xml:space="preserve">    </v>
          </cell>
        </row>
        <row r="230">
          <cell r="A230" t="str">
            <v>9780310286950</v>
          </cell>
          <cell r="B230" t="str">
            <v>NOOMA/SET VOL 1/10 PK - No Min</v>
          </cell>
          <cell r="C230">
            <v>99.97</v>
          </cell>
          <cell r="D230">
            <v>39615</v>
          </cell>
          <cell r="E230">
            <v>39689</v>
          </cell>
          <cell r="F230" t="str">
            <v>Back-to-School</v>
          </cell>
          <cell r="G230">
            <v>2008</v>
          </cell>
          <cell r="H230" t="str">
            <v xml:space="preserve">    </v>
          </cell>
          <cell r="I230" t="str">
            <v xml:space="preserve">    </v>
          </cell>
          <cell r="J230" t="str">
            <v xml:space="preserve">    </v>
          </cell>
        </row>
        <row r="231">
          <cell r="A231" t="str">
            <v>9780310269366</v>
          </cell>
          <cell r="B231" t="str">
            <v>NOOMA/STORE 016 ROB BELL</v>
          </cell>
          <cell r="C231">
            <v>9.9700000000000006</v>
          </cell>
          <cell r="D231">
            <v>39615</v>
          </cell>
          <cell r="E231">
            <v>39689</v>
          </cell>
          <cell r="F231" t="str">
            <v>Back-to-School</v>
          </cell>
          <cell r="G231">
            <v>2008</v>
          </cell>
          <cell r="H231" t="str">
            <v xml:space="preserve">    </v>
          </cell>
          <cell r="I231" t="str">
            <v xml:space="preserve">    </v>
          </cell>
          <cell r="J231" t="str">
            <v xml:space="preserve">    </v>
          </cell>
        </row>
        <row r="232">
          <cell r="A232" t="str">
            <v>9780310711995</v>
          </cell>
          <cell r="B232" t="str">
            <v>OFF MY CASE FOR KIDS</v>
          </cell>
          <cell r="C232">
            <v>4.97</v>
          </cell>
          <cell r="D232">
            <v>39615</v>
          </cell>
          <cell r="E232">
            <v>39689</v>
          </cell>
          <cell r="F232" t="str">
            <v>Back-to-School</v>
          </cell>
          <cell r="G232">
            <v>2008</v>
          </cell>
          <cell r="H232" t="str">
            <v xml:space="preserve">    </v>
          </cell>
          <cell r="I232" t="str">
            <v xml:space="preserve">    </v>
          </cell>
          <cell r="J232" t="str">
            <v xml:space="preserve">    </v>
          </cell>
        </row>
        <row r="233">
          <cell r="A233" t="str">
            <v>9780310275251</v>
          </cell>
          <cell r="B233" t="str">
            <v>PRAYER DVD</v>
          </cell>
          <cell r="C233">
            <v>17.97</v>
          </cell>
          <cell r="D233">
            <v>39615</v>
          </cell>
          <cell r="E233">
            <v>39689</v>
          </cell>
          <cell r="F233" t="str">
            <v>Back-to-School</v>
          </cell>
          <cell r="G233">
            <v>2008</v>
          </cell>
          <cell r="H233" t="str">
            <v xml:space="preserve">    </v>
          </cell>
          <cell r="I233" t="str">
            <v xml:space="preserve">    </v>
          </cell>
          <cell r="J233" t="str">
            <v xml:space="preserve">    </v>
          </cell>
        </row>
        <row r="234">
          <cell r="A234" t="str">
            <v>9780310277835</v>
          </cell>
          <cell r="B234" t="str">
            <v>REGROUP DVD</v>
          </cell>
          <cell r="C234">
            <v>19.97</v>
          </cell>
          <cell r="D234">
            <v>39615</v>
          </cell>
          <cell r="E234">
            <v>39689</v>
          </cell>
          <cell r="F234" t="str">
            <v>Back-to-School</v>
          </cell>
          <cell r="G234">
            <v>2008</v>
          </cell>
          <cell r="H234" t="str">
            <v xml:space="preserve">    </v>
          </cell>
          <cell r="I234" t="str">
            <v xml:space="preserve">    </v>
          </cell>
          <cell r="J234" t="str">
            <v xml:space="preserve">    </v>
          </cell>
        </row>
        <row r="235">
          <cell r="A235" t="str">
            <v>9780310934448</v>
          </cell>
          <cell r="B235" t="str">
            <v>TNIV COLLEGE DEV BIB MOCHA/AQUA DUO</v>
          </cell>
          <cell r="C235">
            <v>29.97</v>
          </cell>
          <cell r="D235">
            <v>39615</v>
          </cell>
          <cell r="E235">
            <v>39689</v>
          </cell>
          <cell r="F235" t="str">
            <v>Back-to-School</v>
          </cell>
          <cell r="G235">
            <v>2008</v>
          </cell>
          <cell r="H235" t="str">
            <v xml:space="preserve">    </v>
          </cell>
          <cell r="I235" t="str">
            <v xml:space="preserve">    </v>
          </cell>
          <cell r="J235" t="str">
            <v xml:space="preserve">    </v>
          </cell>
        </row>
        <row r="236">
          <cell r="A236" t="str">
            <v>9780310267355</v>
          </cell>
          <cell r="B236" t="str">
            <v>WHEN GODS PEOPLE PRAY CURRICUL DVD</v>
          </cell>
          <cell r="C236">
            <v>17.97</v>
          </cell>
          <cell r="D236">
            <v>39615</v>
          </cell>
          <cell r="E236">
            <v>39689</v>
          </cell>
          <cell r="F236" t="str">
            <v>Back-to-School</v>
          </cell>
          <cell r="G236">
            <v>2008</v>
          </cell>
          <cell r="H236" t="str">
            <v xml:space="preserve">    </v>
          </cell>
          <cell r="I236" t="str">
            <v xml:space="preserve">    </v>
          </cell>
          <cell r="J236" t="str">
            <v xml:space="preserve">    </v>
          </cell>
        </row>
        <row r="237">
          <cell r="A237" t="str">
            <v>9780310279198</v>
          </cell>
          <cell r="B237" t="str">
            <v>BECOMING A CONTAGIOUS CHURCH</v>
          </cell>
          <cell r="C237">
            <v>8.9939999999999998</v>
          </cell>
          <cell r="D237">
            <v>39631</v>
          </cell>
          <cell r="E237">
            <v>39642</v>
          </cell>
          <cell r="F237" t="str">
            <v>Book of the Month</v>
          </cell>
          <cell r="G237">
            <v>2008</v>
          </cell>
          <cell r="H237" t="str">
            <v xml:space="preserve">    </v>
          </cell>
          <cell r="I237" t="str">
            <v xml:space="preserve">    </v>
          </cell>
          <cell r="J237" t="str">
            <v xml:space="preserve">    </v>
          </cell>
        </row>
        <row r="238">
          <cell r="A238" t="str">
            <v>9780310276036</v>
          </cell>
          <cell r="B238" t="str">
            <v>FAITH</v>
          </cell>
          <cell r="C238">
            <v>11.393999999999998</v>
          </cell>
          <cell r="D238">
            <v>39631</v>
          </cell>
          <cell r="E238">
            <v>39642</v>
          </cell>
          <cell r="F238" t="str">
            <v>Book of the Month</v>
          </cell>
          <cell r="G238">
            <v>2008</v>
          </cell>
          <cell r="H238" t="str">
            <v>X</v>
          </cell>
          <cell r="I238" t="str">
            <v>X</v>
          </cell>
          <cell r="J238" t="str">
            <v>X</v>
          </cell>
        </row>
        <row r="239">
          <cell r="A239" t="str">
            <v>9780310273004</v>
          </cell>
          <cell r="B239" t="str">
            <v>RICK WARRENS BIB STDY METHODS SC</v>
          </cell>
          <cell r="C239">
            <v>8.9939999999999998</v>
          </cell>
          <cell r="D239">
            <v>39631</v>
          </cell>
          <cell r="E239">
            <v>39642</v>
          </cell>
          <cell r="F239" t="str">
            <v>Book of the Month</v>
          </cell>
          <cell r="G239">
            <v>2008</v>
          </cell>
          <cell r="H239" t="str">
            <v xml:space="preserve">    </v>
          </cell>
          <cell r="I239" t="str">
            <v xml:space="preserve">    </v>
          </cell>
          <cell r="J239" t="str">
            <v xml:space="preserve">    </v>
          </cell>
        </row>
        <row r="240">
          <cell r="A240" t="str">
            <v>9780310714101</v>
          </cell>
          <cell r="B240" t="str">
            <v>STEP INTO THE BIBLE</v>
          </cell>
          <cell r="C240">
            <v>8.9939999999999998</v>
          </cell>
          <cell r="D240">
            <v>39631</v>
          </cell>
          <cell r="E240">
            <v>39642</v>
          </cell>
          <cell r="F240" t="str">
            <v>Book of the Month</v>
          </cell>
          <cell r="G240">
            <v>2008</v>
          </cell>
          <cell r="H240" t="str">
            <v xml:space="preserve">    </v>
          </cell>
          <cell r="I240" t="str">
            <v>X</v>
          </cell>
          <cell r="J240" t="str">
            <v xml:space="preserve">    </v>
          </cell>
        </row>
        <row r="241">
          <cell r="A241" t="str">
            <v>9780310242109</v>
          </cell>
          <cell r="B241" t="str">
            <v>CASE FOR THE REAL JESUS</v>
          </cell>
          <cell r="C241">
            <v>13.193999999999999</v>
          </cell>
          <cell r="D241">
            <v>39664</v>
          </cell>
          <cell r="E241">
            <v>39675</v>
          </cell>
          <cell r="F241" t="str">
            <v>Book of the Month</v>
          </cell>
          <cell r="G241">
            <v>2008</v>
          </cell>
          <cell r="H241" t="str">
            <v>X</v>
          </cell>
          <cell r="I241" t="str">
            <v xml:space="preserve">    </v>
          </cell>
          <cell r="J241" t="str">
            <v xml:space="preserve">    </v>
          </cell>
        </row>
        <row r="242">
          <cell r="A242" t="str">
            <v>9780310271192</v>
          </cell>
          <cell r="B242" t="str">
            <v>FAITH LES/GRPWARE SM GR DUST V6 DVD</v>
          </cell>
          <cell r="C242">
            <v>23.994</v>
          </cell>
          <cell r="D242">
            <v>39664</v>
          </cell>
          <cell r="E242">
            <v>39675</v>
          </cell>
          <cell r="F242" t="str">
            <v>Book of the Month</v>
          </cell>
          <cell r="G242">
            <v>2008</v>
          </cell>
          <cell r="H242" t="str">
            <v xml:space="preserve">    </v>
          </cell>
          <cell r="I242" t="str">
            <v xml:space="preserve">    </v>
          </cell>
          <cell r="J242" t="str">
            <v xml:space="preserve">    </v>
          </cell>
        </row>
        <row r="243">
          <cell r="A243" t="str">
            <v>9780310266693</v>
          </cell>
          <cell r="B243" t="str">
            <v>JUST WALK ACROSS THE ROOM</v>
          </cell>
          <cell r="C243">
            <v>11.993999999999998</v>
          </cell>
          <cell r="D243">
            <v>39664</v>
          </cell>
          <cell r="E243">
            <v>39675</v>
          </cell>
          <cell r="F243" t="str">
            <v>Book of the Month</v>
          </cell>
          <cell r="G243">
            <v>2008</v>
          </cell>
          <cell r="H243" t="str">
            <v xml:space="preserve">    </v>
          </cell>
          <cell r="I243" t="str">
            <v xml:space="preserve">    </v>
          </cell>
          <cell r="J243" t="str">
            <v xml:space="preserve">    </v>
          </cell>
        </row>
        <row r="244">
          <cell r="A244" t="str">
            <v>9780310712145</v>
          </cell>
          <cell r="B244" t="str">
            <v>LETS GO ON A MOMMY DATE HC</v>
          </cell>
          <cell r="C244">
            <v>9.5939999999999994</v>
          </cell>
          <cell r="D244">
            <v>39664</v>
          </cell>
          <cell r="E244">
            <v>39675</v>
          </cell>
          <cell r="F244" t="str">
            <v>Book of the Month</v>
          </cell>
          <cell r="G244">
            <v>2008</v>
          </cell>
          <cell r="H244" t="str">
            <v>X</v>
          </cell>
          <cell r="I244" t="str">
            <v>X</v>
          </cell>
          <cell r="J244" t="str">
            <v>X</v>
          </cell>
        </row>
        <row r="245">
          <cell r="A245" t="str">
            <v>9780310266624</v>
          </cell>
          <cell r="B245" t="str">
            <v>ESSENTIAL BIBLE COMPANION</v>
          </cell>
          <cell r="C245">
            <v>8.9939999999999998</v>
          </cell>
          <cell r="D245">
            <v>39692</v>
          </cell>
          <cell r="E245">
            <v>39703</v>
          </cell>
          <cell r="F245" t="str">
            <v>Book of the Month</v>
          </cell>
          <cell r="G245">
            <v>2008</v>
          </cell>
          <cell r="H245" t="str">
            <v xml:space="preserve">    </v>
          </cell>
          <cell r="I245" t="str">
            <v xml:space="preserve">    </v>
          </cell>
          <cell r="J245" t="str">
            <v xml:space="preserve">    </v>
          </cell>
        </row>
        <row r="246">
          <cell r="A246" t="str">
            <v>9780310278429</v>
          </cell>
          <cell r="B246" t="str">
            <v>JESUS FOR PRESIDENT</v>
          </cell>
          <cell r="C246">
            <v>10.193999999999999</v>
          </cell>
          <cell r="D246">
            <v>39692</v>
          </cell>
          <cell r="E246">
            <v>39703</v>
          </cell>
          <cell r="F246" t="str">
            <v>Book of the Month</v>
          </cell>
          <cell r="G246">
            <v>2008</v>
          </cell>
          <cell r="H246" t="str">
            <v>X</v>
          </cell>
          <cell r="I246" t="str">
            <v>X</v>
          </cell>
          <cell r="J246" t="str">
            <v>X</v>
          </cell>
        </row>
        <row r="247">
          <cell r="A247" t="str">
            <v>9780310920083</v>
          </cell>
          <cell r="B247" t="str">
            <v>NIRV READ WITH ME BIBLE REV HC</v>
          </cell>
          <cell r="C247">
            <v>10.193999999999999</v>
          </cell>
          <cell r="D247">
            <v>39692</v>
          </cell>
          <cell r="E247">
            <v>39703</v>
          </cell>
          <cell r="F247" t="str">
            <v>Book of the Month</v>
          </cell>
          <cell r="G247">
            <v>2008</v>
          </cell>
          <cell r="H247" t="str">
            <v xml:space="preserve">    </v>
          </cell>
          <cell r="I247" t="str">
            <v xml:space="preserve">    </v>
          </cell>
          <cell r="J247" t="str">
            <v xml:space="preserve">    </v>
          </cell>
        </row>
        <row r="248">
          <cell r="A248" t="str">
            <v>9780310276999</v>
          </cell>
          <cell r="B248" t="str">
            <v>PURPOSE DRIVEN LIFE SC</v>
          </cell>
          <cell r="C248">
            <v>8.9939999999999998</v>
          </cell>
          <cell r="D248">
            <v>39692</v>
          </cell>
          <cell r="E248">
            <v>39703</v>
          </cell>
          <cell r="F248" t="str">
            <v>Book of the Month</v>
          </cell>
          <cell r="G248">
            <v>2008</v>
          </cell>
          <cell r="H248" t="str">
            <v>X</v>
          </cell>
          <cell r="I248" t="str">
            <v xml:space="preserve">    </v>
          </cell>
          <cell r="J248" t="str">
            <v xml:space="preserve">    </v>
          </cell>
        </row>
        <row r="249">
          <cell r="A249" t="str">
            <v>9780310286783</v>
          </cell>
          <cell r="B249" t="str">
            <v>BETWEEN SUNDAYS SC</v>
          </cell>
          <cell r="C249">
            <v>8.9939999999999998</v>
          </cell>
          <cell r="D249">
            <v>39734</v>
          </cell>
          <cell r="E249">
            <v>39745</v>
          </cell>
          <cell r="F249" t="str">
            <v>Book of the Month</v>
          </cell>
          <cell r="G249">
            <v>2008</v>
          </cell>
          <cell r="H249" t="str">
            <v>X</v>
          </cell>
          <cell r="I249" t="str">
            <v xml:space="preserve">    </v>
          </cell>
          <cell r="J249" t="str">
            <v>X</v>
          </cell>
        </row>
        <row r="250">
          <cell r="A250" t="str">
            <v>9780310259947</v>
          </cell>
          <cell r="B250" t="str">
            <v>HALLEYS BIB HANDBK W/NIV DELUXE ED</v>
          </cell>
          <cell r="C250">
            <v>14.993999999999998</v>
          </cell>
          <cell r="D250">
            <v>39734</v>
          </cell>
          <cell r="E250">
            <v>39745</v>
          </cell>
          <cell r="F250" t="str">
            <v>Book of the Month</v>
          </cell>
          <cell r="G250">
            <v>2008</v>
          </cell>
          <cell r="H250" t="str">
            <v xml:space="preserve">    </v>
          </cell>
          <cell r="I250" t="str">
            <v xml:space="preserve">    </v>
          </cell>
          <cell r="J250" t="str">
            <v xml:space="preserve">    </v>
          </cell>
        </row>
        <row r="251">
          <cell r="A251" t="str">
            <v>9780310921424</v>
          </cell>
          <cell r="B251" t="str">
            <v>NIRV LITTLE KIDS ADVENTURE BIBLE</v>
          </cell>
          <cell r="C251">
            <v>10.793999999999999</v>
          </cell>
          <cell r="D251">
            <v>39734</v>
          </cell>
          <cell r="E251">
            <v>39745</v>
          </cell>
          <cell r="F251" t="str">
            <v>Book of the Month</v>
          </cell>
          <cell r="G251">
            <v>2008</v>
          </cell>
          <cell r="H251" t="str">
            <v xml:space="preserve">    </v>
          </cell>
          <cell r="I251" t="str">
            <v xml:space="preserve">    </v>
          </cell>
          <cell r="J251" t="str">
            <v xml:space="preserve">    </v>
          </cell>
        </row>
        <row r="252">
          <cell r="A252" t="str">
            <v>9780310271055</v>
          </cell>
          <cell r="B252" t="str">
            <v>PRAYER</v>
          </cell>
          <cell r="C252">
            <v>13.193999999999999</v>
          </cell>
          <cell r="D252">
            <v>39734</v>
          </cell>
          <cell r="E252">
            <v>39745</v>
          </cell>
          <cell r="F252" t="str">
            <v>Book of the Month</v>
          </cell>
          <cell r="G252">
            <v>2008</v>
          </cell>
          <cell r="H252" t="str">
            <v xml:space="preserve">    </v>
          </cell>
          <cell r="I252" t="str">
            <v xml:space="preserve">    </v>
          </cell>
          <cell r="J252" t="str">
            <v xml:space="preserve">    </v>
          </cell>
        </row>
        <row r="253">
          <cell r="A253" t="str">
            <v>9780310274506</v>
          </cell>
          <cell r="B253" t="str">
            <v>BASIC BIB LIBRARY 6.0 WIN CDR</v>
          </cell>
          <cell r="C253">
            <v>17.994</v>
          </cell>
          <cell r="D253">
            <v>39755</v>
          </cell>
          <cell r="E253">
            <v>39766</v>
          </cell>
          <cell r="F253" t="str">
            <v>Book of the Month</v>
          </cell>
          <cell r="G253">
            <v>2008</v>
          </cell>
          <cell r="H253" t="str">
            <v xml:space="preserve">    </v>
          </cell>
          <cell r="I253" t="str">
            <v xml:space="preserve">    </v>
          </cell>
          <cell r="J253" t="str">
            <v xml:space="preserve">    </v>
          </cell>
        </row>
        <row r="254">
          <cell r="A254" t="str">
            <v>9780310708254</v>
          </cell>
          <cell r="B254" t="str">
            <v>JESUS STORYBOOK BIBLE</v>
          </cell>
          <cell r="C254">
            <v>10.193999999999999</v>
          </cell>
          <cell r="D254">
            <v>39755</v>
          </cell>
          <cell r="E254">
            <v>39766</v>
          </cell>
          <cell r="F254" t="str">
            <v>Book of the Month</v>
          </cell>
          <cell r="G254">
            <v>2008</v>
          </cell>
        </row>
        <row r="255">
          <cell r="A255" t="str">
            <v>9780310285540</v>
          </cell>
          <cell r="B255" t="str">
            <v>LIVING WATER (min of 30 to receive discount)</v>
          </cell>
          <cell r="C255">
            <v>8.9939999999999998</v>
          </cell>
          <cell r="D255">
            <v>39755</v>
          </cell>
          <cell r="E255">
            <v>39766</v>
          </cell>
          <cell r="F255" t="str">
            <v>Book of the Month</v>
          </cell>
          <cell r="G255">
            <v>2008</v>
          </cell>
          <cell r="H255" t="str">
            <v xml:space="preserve">    </v>
          </cell>
          <cell r="I255" t="str">
            <v xml:space="preserve">    </v>
          </cell>
          <cell r="J255" t="str">
            <v xml:space="preserve">    </v>
          </cell>
        </row>
        <row r="256">
          <cell r="A256" t="str">
            <v>9780310280675</v>
          </cell>
          <cell r="B256" t="str">
            <v>SEX GOD SC</v>
          </cell>
          <cell r="C256">
            <v>8.9939999999999998</v>
          </cell>
          <cell r="D256">
            <v>39755</v>
          </cell>
          <cell r="E256">
            <v>39766</v>
          </cell>
          <cell r="F256" t="str">
            <v>Book of the Month</v>
          </cell>
          <cell r="G256">
            <v>2008</v>
          </cell>
          <cell r="H256" t="str">
            <v xml:space="preserve">    </v>
          </cell>
          <cell r="I256" t="str">
            <v xml:space="preserve">    </v>
          </cell>
          <cell r="J256" t="str">
            <v xml:space="preserve">    </v>
          </cell>
        </row>
        <row r="257">
          <cell r="A257" t="str">
            <v>9780310926054</v>
          </cell>
          <cell r="B257" t="str">
            <v>NIV ARCHAEOLOGICAL STDY HC</v>
          </cell>
          <cell r="C257">
            <v>34.97</v>
          </cell>
          <cell r="D257">
            <v>39661</v>
          </cell>
          <cell r="E257">
            <v>39745</v>
          </cell>
          <cell r="F257" t="str">
            <v>Fall</v>
          </cell>
          <cell r="G257">
            <v>2008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tion"/>
      <sheetName val="Promo Proj"/>
      <sheetName val="Sales Review"/>
      <sheetName val="Array"/>
      <sheetName val="REFRESH"/>
      <sheetName val="DataTracker L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er"/>
      <sheetName val="1-5k"/>
      <sheetName val="5-10k"/>
      <sheetName val="10-15k"/>
      <sheetName val="15-30k"/>
      <sheetName val="30-50k"/>
      <sheetName val="50-75k"/>
      <sheetName val="75-100k"/>
      <sheetName val="100+"/>
      <sheetName val="Array"/>
      <sheetName val="Menu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INFO"/>
      <sheetName val="Munce Fall"/>
      <sheetName val="Munce Harvest Flyer"/>
      <sheetName val="12 Days of Christmas"/>
      <sheetName val="12 Days POS"/>
      <sheetName val="Munce 2 Day Sale"/>
      <sheetName val="2 Day POS"/>
      <sheetName val="Munce Christmas Catalog"/>
      <sheetName val="Munce Christmas Flyer"/>
      <sheetName val="Munce Countdown To Christmas"/>
      <sheetName val="Dec POS Form"/>
    </sheetNames>
    <sheetDataSet>
      <sheetData sheetId="0" refreshError="1">
        <row r="2">
          <cell r="D2" t="str">
            <v>Shawn LeBar - 27107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csresponse@tyndale.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ifewayTrade@Lifeway.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orders@bakerpublishinggroup.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orders@bakerbooks.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nfo@barbourbooks.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customercare@davidccook.org"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F0B38-BAC3-4AC7-B91D-9FF9B10CC3F9}">
  <sheetPr>
    <tabColor rgb="FFC00000"/>
  </sheetPr>
  <dimension ref="A1:I25"/>
  <sheetViews>
    <sheetView showGridLines="0" workbookViewId="0">
      <selection activeCell="H19" sqref="H19"/>
    </sheetView>
  </sheetViews>
  <sheetFormatPr defaultRowHeight="15"/>
  <cols>
    <col min="1" max="1" width="3.453125" customWidth="1"/>
    <col min="7" max="7" width="3.453125" customWidth="1"/>
  </cols>
  <sheetData>
    <row r="1" spans="1:9" ht="47.25" customHeight="1">
      <c r="A1" s="541" t="s">
        <v>72</v>
      </c>
      <c r="B1" s="541"/>
      <c r="C1" s="541"/>
      <c r="D1" s="541"/>
      <c r="E1" s="541"/>
      <c r="F1" s="541"/>
      <c r="G1" s="100"/>
      <c r="H1" s="100"/>
      <c r="I1" s="100"/>
    </row>
    <row r="2" spans="1:9" ht="30.75" customHeight="1">
      <c r="A2" s="542" t="s">
        <v>73</v>
      </c>
      <c r="B2" s="542"/>
      <c r="C2" s="542"/>
      <c r="D2" s="542"/>
      <c r="E2" s="542"/>
      <c r="F2" s="542"/>
      <c r="G2" s="542"/>
    </row>
    <row r="3" spans="1:9" ht="15" customHeight="1">
      <c r="A3" s="542"/>
      <c r="B3" s="542"/>
      <c r="C3" s="542"/>
      <c r="D3" s="542"/>
      <c r="E3" s="542"/>
      <c r="F3" s="542"/>
      <c r="G3" s="542"/>
    </row>
    <row r="4" spans="1:9" ht="15" customHeight="1">
      <c r="A4" s="542"/>
      <c r="B4" s="542"/>
      <c r="C4" s="542"/>
      <c r="D4" s="542"/>
      <c r="E4" s="542"/>
      <c r="F4" s="542"/>
      <c r="G4" s="542"/>
    </row>
    <row r="5" spans="1:9" ht="15" customHeight="1">
      <c r="A5" s="542"/>
      <c r="B5" s="542"/>
      <c r="C5" s="542"/>
      <c r="D5" s="542"/>
      <c r="E5" s="542"/>
      <c r="F5" s="542"/>
      <c r="G5" s="542"/>
    </row>
    <row r="6" spans="1:9" ht="15" customHeight="1">
      <c r="A6" s="542"/>
      <c r="B6" s="542"/>
      <c r="C6" s="542"/>
      <c r="D6" s="542"/>
      <c r="E6" s="542"/>
      <c r="F6" s="542"/>
      <c r="G6" s="542"/>
    </row>
    <row r="7" spans="1:9" ht="15" customHeight="1">
      <c r="A7" s="542"/>
      <c r="B7" s="542"/>
      <c r="C7" s="542"/>
      <c r="D7" s="542"/>
      <c r="E7" s="542"/>
      <c r="F7" s="542"/>
      <c r="G7" s="542"/>
    </row>
    <row r="8" spans="1:9" ht="15" customHeight="1">
      <c r="A8" s="542"/>
      <c r="B8" s="542"/>
      <c r="C8" s="542"/>
      <c r="D8" s="542"/>
      <c r="E8" s="542"/>
      <c r="F8" s="542"/>
      <c r="G8" s="542"/>
    </row>
    <row r="9" spans="1:9" ht="15" customHeight="1">
      <c r="A9" s="542"/>
      <c r="B9" s="542"/>
      <c r="C9" s="542"/>
      <c r="D9" s="542"/>
      <c r="E9" s="542"/>
      <c r="F9" s="542"/>
      <c r="G9" s="542"/>
      <c r="I9" s="102"/>
    </row>
    <row r="10" spans="1:9" ht="15" customHeight="1">
      <c r="A10" s="542"/>
      <c r="B10" s="542"/>
      <c r="C10" s="542"/>
      <c r="D10" s="542"/>
      <c r="E10" s="542"/>
      <c r="F10" s="542"/>
      <c r="G10" s="542"/>
    </row>
    <row r="11" spans="1:9" ht="15" customHeight="1">
      <c r="A11" s="542"/>
      <c r="B11" s="542"/>
      <c r="C11" s="542"/>
      <c r="D11" s="542"/>
      <c r="E11" s="542"/>
      <c r="F11" s="542"/>
      <c r="G11" s="542"/>
    </row>
    <row r="12" spans="1:9" ht="15" customHeight="1">
      <c r="A12" s="542"/>
      <c r="B12" s="542"/>
      <c r="C12" s="542"/>
      <c r="D12" s="542"/>
      <c r="E12" s="542"/>
      <c r="F12" s="542"/>
      <c r="G12" s="542"/>
    </row>
    <row r="13" spans="1:9" ht="15" customHeight="1">
      <c r="A13" s="542"/>
      <c r="B13" s="542"/>
      <c r="C13" s="542"/>
      <c r="D13" s="542"/>
      <c r="E13" s="542"/>
      <c r="F13" s="542"/>
      <c r="G13" s="542"/>
    </row>
    <row r="14" spans="1:9" ht="15" customHeight="1">
      <c r="A14" s="542"/>
      <c r="B14" s="542"/>
      <c r="C14" s="542"/>
      <c r="D14" s="542"/>
      <c r="E14" s="542"/>
      <c r="F14" s="542"/>
      <c r="G14" s="542"/>
    </row>
    <row r="15" spans="1:9" ht="15" customHeight="1">
      <c r="A15" s="542"/>
      <c r="B15" s="542"/>
      <c r="C15" s="542"/>
      <c r="D15" s="542"/>
      <c r="E15" s="542"/>
      <c r="F15" s="542"/>
      <c r="G15" s="542"/>
    </row>
    <row r="16" spans="1:9" ht="15" customHeight="1">
      <c r="A16" s="542"/>
      <c r="B16" s="542"/>
      <c r="C16" s="542"/>
      <c r="D16" s="542"/>
      <c r="E16" s="542"/>
      <c r="F16" s="542"/>
      <c r="G16" s="542"/>
    </row>
    <row r="17" spans="1:7" ht="15" customHeight="1">
      <c r="A17" s="542"/>
      <c r="B17" s="542"/>
      <c r="C17" s="542"/>
      <c r="D17" s="542"/>
      <c r="E17" s="542"/>
      <c r="F17" s="542"/>
      <c r="G17" s="542"/>
    </row>
    <row r="18" spans="1:7" ht="15" customHeight="1">
      <c r="A18" s="542"/>
      <c r="B18" s="542"/>
      <c r="C18" s="542"/>
      <c r="D18" s="542"/>
      <c r="E18" s="542"/>
      <c r="F18" s="542"/>
      <c r="G18" s="542"/>
    </row>
    <row r="19" spans="1:7" ht="15" customHeight="1">
      <c r="A19" s="542"/>
      <c r="B19" s="542"/>
      <c r="C19" s="542"/>
      <c r="D19" s="542"/>
      <c r="E19" s="542"/>
      <c r="F19" s="542"/>
      <c r="G19" s="542"/>
    </row>
    <row r="20" spans="1:7" ht="15" customHeight="1">
      <c r="A20" s="542"/>
      <c r="B20" s="542"/>
      <c r="C20" s="542"/>
      <c r="D20" s="542"/>
      <c r="E20" s="542"/>
      <c r="F20" s="542"/>
      <c r="G20" s="542"/>
    </row>
    <row r="21" spans="1:7" ht="15" customHeight="1">
      <c r="A21" s="542"/>
      <c r="B21" s="542"/>
      <c r="C21" s="542"/>
      <c r="D21" s="542"/>
      <c r="E21" s="542"/>
      <c r="F21" s="542"/>
      <c r="G21" s="542"/>
    </row>
    <row r="22" spans="1:7" ht="15" customHeight="1">
      <c r="A22" s="101"/>
      <c r="B22" s="101"/>
      <c r="C22" s="101"/>
      <c r="D22" s="101"/>
      <c r="E22" s="101"/>
      <c r="F22" s="101"/>
      <c r="G22" s="101"/>
    </row>
    <row r="23" spans="1:7" ht="15" customHeight="1">
      <c r="A23" s="101"/>
      <c r="B23" s="101"/>
      <c r="C23" s="101"/>
      <c r="D23" s="101"/>
      <c r="E23" s="101"/>
      <c r="F23" s="101"/>
      <c r="G23" s="101"/>
    </row>
    <row r="24" spans="1:7" ht="15" customHeight="1">
      <c r="A24" s="101"/>
      <c r="B24" s="101"/>
      <c r="C24" s="101"/>
      <c r="D24" s="101"/>
      <c r="E24" s="101"/>
      <c r="F24" s="101"/>
      <c r="G24" s="101"/>
    </row>
    <row r="25" spans="1:7" ht="15" customHeight="1">
      <c r="A25" s="101"/>
      <c r="B25" s="101"/>
      <c r="C25" s="101"/>
      <c r="D25" s="101"/>
      <c r="E25" s="101"/>
      <c r="F25" s="101"/>
      <c r="G25" s="101"/>
    </row>
  </sheetData>
  <mergeCells count="2">
    <mergeCell ref="A1:F1"/>
    <mergeCell ref="A2:G21"/>
  </mergeCells>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3FC1B-AC81-4E2B-92C4-6ADBD002C9D0}">
  <dimension ref="A1:K34"/>
  <sheetViews>
    <sheetView topLeftCell="A11" workbookViewId="0">
      <selection activeCell="M12" sqref="M12"/>
    </sheetView>
  </sheetViews>
  <sheetFormatPr defaultColWidth="7.453125" defaultRowHeight="15"/>
  <cols>
    <col min="1" max="1" width="16.453125" bestFit="1" customWidth="1"/>
    <col min="2" max="2" width="37.90625" customWidth="1"/>
    <col min="3" max="3" width="7.90625" style="303" bestFit="1" customWidth="1"/>
    <col min="5" max="5" width="8.1796875" bestFit="1" customWidth="1"/>
    <col min="6" max="6" width="10.54296875" customWidth="1"/>
    <col min="7" max="7" width="10.08984375" bestFit="1" customWidth="1"/>
    <col min="8" max="8" width="9.54296875" style="424" customWidth="1"/>
    <col min="9" max="9" width="8.26953125" style="302" customWidth="1"/>
    <col min="10" max="10" width="11.1796875" style="302" customWidth="1"/>
  </cols>
  <sheetData>
    <row r="1" spans="1:10" ht="21">
      <c r="F1" s="396"/>
      <c r="G1" s="396"/>
      <c r="H1" s="396"/>
      <c r="I1" s="396"/>
      <c r="J1" s="396" t="s">
        <v>172</v>
      </c>
    </row>
    <row r="2" spans="1:10" s="169" customFormat="1" ht="21.6" thickBot="1">
      <c r="A2" s="298"/>
      <c r="B2" s="298"/>
      <c r="C2" s="297"/>
      <c r="D2" s="298"/>
      <c r="E2" s="298"/>
      <c r="F2" s="397"/>
      <c r="G2" s="397"/>
      <c r="H2" s="397"/>
      <c r="I2" s="397"/>
      <c r="J2" s="397" t="s">
        <v>173</v>
      </c>
    </row>
    <row r="3" spans="1:10" s="169" customFormat="1" ht="16.2">
      <c r="A3" s="218"/>
      <c r="B3" s="219"/>
      <c r="C3" s="220"/>
      <c r="D3" s="220"/>
      <c r="E3" s="220"/>
      <c r="F3" s="221"/>
      <c r="G3" s="222"/>
      <c r="H3" s="222"/>
      <c r="I3" s="223"/>
      <c r="J3" s="223"/>
    </row>
    <row r="4" spans="1:10" s="169" customFormat="1" ht="13.8">
      <c r="A4" s="170" t="s">
        <v>174</v>
      </c>
      <c r="B4" s="594" t="s">
        <v>175</v>
      </c>
      <c r="C4" s="594"/>
      <c r="D4" s="594"/>
      <c r="E4" s="594"/>
      <c r="F4" s="594"/>
      <c r="G4" s="594"/>
      <c r="H4" s="594"/>
      <c r="I4" s="594"/>
      <c r="J4" s="594"/>
    </row>
    <row r="5" spans="1:10" s="172" customFormat="1" ht="16.2">
      <c r="A5" s="171" t="s">
        <v>176</v>
      </c>
      <c r="B5" s="224">
        <f ca="1">TODAY()</f>
        <v>44896</v>
      </c>
      <c r="C5" s="224"/>
      <c r="D5" s="225"/>
      <c r="E5" s="595" t="s">
        <v>177</v>
      </c>
      <c r="F5" s="595"/>
      <c r="G5" s="226"/>
      <c r="H5" s="224"/>
      <c r="I5" s="224"/>
      <c r="J5" s="224"/>
    </row>
    <row r="6" spans="1:10" s="172" customFormat="1" ht="16.2">
      <c r="A6" s="173"/>
      <c r="B6" s="174"/>
      <c r="C6" s="175"/>
      <c r="D6" s="174"/>
      <c r="E6" s="174"/>
      <c r="F6" s="174"/>
      <c r="G6" s="174"/>
      <c r="H6" s="174"/>
      <c r="I6" s="176"/>
      <c r="J6" s="174"/>
    </row>
    <row r="7" spans="1:10" s="172" customFormat="1" ht="16.2">
      <c r="A7" s="171" t="s">
        <v>121</v>
      </c>
      <c r="B7" s="226" t="s">
        <v>6</v>
      </c>
      <c r="C7" s="224"/>
      <c r="D7" s="225"/>
      <c r="E7" s="174"/>
      <c r="F7" s="228" t="s">
        <v>178</v>
      </c>
      <c r="G7" s="227">
        <v>0</v>
      </c>
      <c r="H7" s="226"/>
      <c r="I7" s="227"/>
      <c r="J7" s="227"/>
    </row>
    <row r="8" spans="1:10" s="172" customFormat="1" ht="16.2">
      <c r="A8" s="173"/>
      <c r="B8" s="174"/>
      <c r="C8" s="175"/>
      <c r="D8" s="174"/>
      <c r="E8" s="174"/>
      <c r="F8" s="174"/>
      <c r="G8" s="174"/>
      <c r="H8" s="174"/>
      <c r="I8" s="177"/>
      <c r="J8" s="174"/>
    </row>
    <row r="9" spans="1:10" s="172" customFormat="1" ht="16.2">
      <c r="A9" s="171" t="s">
        <v>119</v>
      </c>
      <c r="B9" s="226" t="s">
        <v>11</v>
      </c>
      <c r="C9" s="224"/>
      <c r="D9" s="225"/>
      <c r="E9" s="174"/>
      <c r="F9" s="228" t="s">
        <v>179</v>
      </c>
      <c r="G9" s="226" t="s">
        <v>180</v>
      </c>
      <c r="H9" s="226"/>
      <c r="I9" s="226"/>
      <c r="J9" s="227"/>
    </row>
    <row r="10" spans="1:10" s="169" customFormat="1" ht="12.6">
      <c r="A10" s="178"/>
      <c r="B10" s="179"/>
      <c r="C10" s="180"/>
      <c r="D10" s="180"/>
      <c r="E10" s="180"/>
      <c r="F10" s="181"/>
      <c r="G10" s="182"/>
      <c r="H10" s="182"/>
      <c r="I10" s="183"/>
      <c r="J10" s="174"/>
    </row>
    <row r="11" spans="1:10" s="172" customFormat="1" ht="16.2">
      <c r="A11" s="596" t="s">
        <v>181</v>
      </c>
      <c r="B11" s="596"/>
      <c r="C11" s="596"/>
      <c r="D11" s="596"/>
      <c r="E11" s="596"/>
      <c r="F11" s="596"/>
      <c r="G11" s="596"/>
      <c r="H11" s="596"/>
      <c r="I11" s="596"/>
      <c r="J11" s="596"/>
    </row>
    <row r="12" spans="1:10" s="172" customFormat="1" ht="25.2">
      <c r="A12" s="184" t="s">
        <v>33</v>
      </c>
      <c r="B12" s="184" t="s">
        <v>101</v>
      </c>
      <c r="C12" s="185" t="s">
        <v>182</v>
      </c>
      <c r="D12" s="185" t="s">
        <v>183</v>
      </c>
      <c r="E12" s="185" t="s">
        <v>111</v>
      </c>
      <c r="F12" s="185" t="s">
        <v>184</v>
      </c>
      <c r="G12" s="185" t="s">
        <v>185</v>
      </c>
      <c r="H12" s="185" t="s">
        <v>186</v>
      </c>
      <c r="I12" s="185" t="s">
        <v>187</v>
      </c>
      <c r="J12" s="185" t="s">
        <v>188</v>
      </c>
    </row>
    <row r="13" spans="1:10" s="191" customFormat="1" ht="15.6">
      <c r="A13" s="328" t="s">
        <v>135</v>
      </c>
      <c r="B13" s="329" t="s" vm="1">
        <v>136</v>
      </c>
      <c r="C13" s="186"/>
      <c r="D13" s="187" t="s" vm="6">
        <v>189</v>
      </c>
      <c r="E13" s="187">
        <v>5.95</v>
      </c>
      <c r="F13" s="188">
        <v>0.64</v>
      </c>
      <c r="G13" s="189">
        <v>0.7</v>
      </c>
      <c r="H13" s="190">
        <f t="shared" ref="H13:H20" si="0">D13*C13*(1-F13)</f>
        <v>0</v>
      </c>
      <c r="I13" s="190">
        <f t="shared" ref="I13:I20" si="1">D13*C13*(1-G13)</f>
        <v>0</v>
      </c>
      <c r="J13" s="398">
        <f t="shared" ref="J13:J20" si="2">H13-I13</f>
        <v>0</v>
      </c>
    </row>
    <row r="14" spans="1:10" s="191" customFormat="1" ht="15.6">
      <c r="A14" s="328" t="s">
        <v>139</v>
      </c>
      <c r="B14" s="329" t="s" vm="2">
        <v>140</v>
      </c>
      <c r="C14" s="186"/>
      <c r="D14" s="187" t="s" vm="7">
        <v>190</v>
      </c>
      <c r="E14" s="187">
        <v>9.9700000000000006</v>
      </c>
      <c r="F14" s="188">
        <v>0.64</v>
      </c>
      <c r="G14" s="189">
        <v>0.71</v>
      </c>
      <c r="H14" s="190">
        <f t="shared" si="0"/>
        <v>0</v>
      </c>
      <c r="I14" s="190">
        <f t="shared" si="1"/>
        <v>0</v>
      </c>
      <c r="J14" s="398">
        <f t="shared" si="2"/>
        <v>0</v>
      </c>
    </row>
    <row r="15" spans="1:10" s="191" customFormat="1">
      <c r="A15" s="399" t="s">
        <v>141</v>
      </c>
      <c r="B15" s="400" t="s" vm="3">
        <v>142</v>
      </c>
      <c r="C15" s="186"/>
      <c r="D15" s="187" t="s" vm="8">
        <v>191</v>
      </c>
      <c r="E15" s="187">
        <v>9.4700000000000006</v>
      </c>
      <c r="F15" s="188">
        <v>0.64</v>
      </c>
      <c r="G15" s="189">
        <v>0.71</v>
      </c>
      <c r="H15" s="190">
        <f t="shared" si="0"/>
        <v>0</v>
      </c>
      <c r="I15" s="190">
        <f t="shared" si="1"/>
        <v>0</v>
      </c>
      <c r="J15" s="398">
        <f t="shared" si="2"/>
        <v>0</v>
      </c>
    </row>
    <row r="16" spans="1:10" s="191" customFormat="1" ht="16.2" thickBot="1">
      <c r="A16" s="401" t="s">
        <v>143</v>
      </c>
      <c r="B16" s="402" t="s">
        <v>144</v>
      </c>
      <c r="C16" s="403"/>
      <c r="D16" s="404" t="s" vm="9">
        <v>191</v>
      </c>
      <c r="E16" s="404">
        <v>9.4700000000000006</v>
      </c>
      <c r="F16" s="405">
        <v>0.64</v>
      </c>
      <c r="G16" s="406">
        <v>0.7</v>
      </c>
      <c r="H16" s="407">
        <f t="shared" si="0"/>
        <v>0</v>
      </c>
      <c r="I16" s="407">
        <f t="shared" si="1"/>
        <v>0</v>
      </c>
      <c r="J16" s="408">
        <f t="shared" si="2"/>
        <v>0</v>
      </c>
    </row>
    <row r="17" spans="1:11" s="417" customFormat="1" ht="17.399999999999999" thickTop="1" thickBot="1">
      <c r="A17" s="409" t="s">
        <v>234</v>
      </c>
      <c r="B17" s="410" t="s">
        <v>235</v>
      </c>
      <c r="C17" s="411"/>
      <c r="D17" s="412">
        <v>29.99</v>
      </c>
      <c r="E17" s="412">
        <v>10.97</v>
      </c>
      <c r="F17" s="413">
        <v>0.64</v>
      </c>
      <c r="G17" s="414">
        <v>0.73</v>
      </c>
      <c r="H17" s="415">
        <f t="shared" si="0"/>
        <v>0</v>
      </c>
      <c r="I17" s="415">
        <f t="shared" si="1"/>
        <v>0</v>
      </c>
      <c r="J17" s="416">
        <f t="shared" si="2"/>
        <v>0</v>
      </c>
      <c r="K17" s="417" t="s">
        <v>236</v>
      </c>
    </row>
    <row r="18" spans="1:11" s="191" customFormat="1" ht="16.2" thickTop="1">
      <c r="A18" s="362" t="s">
        <v>145</v>
      </c>
      <c r="B18" s="363" t="s" vm="4">
        <v>146</v>
      </c>
      <c r="C18" s="186"/>
      <c r="D18" s="187" t="s" vm="10">
        <v>192</v>
      </c>
      <c r="E18" s="187">
        <v>24.5</v>
      </c>
      <c r="F18" s="188">
        <v>0.64</v>
      </c>
      <c r="G18" s="189">
        <v>0.71</v>
      </c>
      <c r="H18" s="190">
        <f t="shared" si="0"/>
        <v>0</v>
      </c>
      <c r="I18" s="190">
        <f t="shared" si="1"/>
        <v>0</v>
      </c>
      <c r="J18" s="418">
        <f t="shared" si="2"/>
        <v>0</v>
      </c>
    </row>
    <row r="19" spans="1:11" s="191" customFormat="1">
      <c r="A19" s="419" t="s">
        <v>148</v>
      </c>
      <c r="B19" s="400" t="s" vm="5">
        <v>149</v>
      </c>
      <c r="C19" s="186"/>
      <c r="D19" s="187" t="s" vm="11">
        <v>193</v>
      </c>
      <c r="E19" s="187">
        <v>11.2</v>
      </c>
      <c r="F19" s="188">
        <v>0.64</v>
      </c>
      <c r="G19" s="189">
        <v>0.7</v>
      </c>
      <c r="H19" s="190">
        <f t="shared" si="0"/>
        <v>0</v>
      </c>
      <c r="I19" s="190">
        <f t="shared" si="1"/>
        <v>0</v>
      </c>
      <c r="J19" s="398">
        <f t="shared" si="2"/>
        <v>0</v>
      </c>
    </row>
    <row r="20" spans="1:11" s="191" customFormat="1" ht="14.4">
      <c r="A20" s="420"/>
      <c r="B20" s="421"/>
      <c r="C20" s="186"/>
      <c r="D20" s="187"/>
      <c r="E20" s="187"/>
      <c r="F20" s="188"/>
      <c r="G20" s="192"/>
      <c r="H20" s="190">
        <f t="shared" si="0"/>
        <v>0</v>
      </c>
      <c r="I20" s="190">
        <f t="shared" si="1"/>
        <v>0</v>
      </c>
      <c r="J20" s="398">
        <f t="shared" si="2"/>
        <v>0</v>
      </c>
    </row>
    <row r="21" spans="1:11" s="169" customFormat="1" ht="13.2" thickBot="1">
      <c r="A21" s="193"/>
      <c r="C21" s="194"/>
      <c r="D21" s="195"/>
      <c r="E21" s="195"/>
      <c r="F21" s="196"/>
      <c r="G21" s="196"/>
      <c r="H21" s="197"/>
      <c r="I21" s="197"/>
      <c r="J21" s="198">
        <f>SUM(J13:J20)</f>
        <v>0</v>
      </c>
    </row>
    <row r="22" spans="1:11" s="169" customFormat="1" ht="13.2" thickTop="1">
      <c r="A22" s="193"/>
      <c r="C22" s="194"/>
      <c r="D22" s="195"/>
      <c r="E22" s="195"/>
      <c r="F22" s="196"/>
      <c r="G22" s="196"/>
      <c r="H22" s="197"/>
      <c r="I22" s="197"/>
      <c r="J22" s="199"/>
    </row>
    <row r="23" spans="1:11" s="172" customFormat="1" ht="16.2">
      <c r="A23" s="597" t="s">
        <v>194</v>
      </c>
      <c r="B23" s="597"/>
      <c r="C23" s="597"/>
      <c r="D23" s="597"/>
      <c r="E23" s="597"/>
      <c r="F23" s="597"/>
      <c r="G23" s="597"/>
      <c r="H23" s="597"/>
      <c r="I23" s="597"/>
      <c r="J23" s="597"/>
    </row>
    <row r="24" spans="1:11" s="169" customFormat="1" ht="12.6">
      <c r="A24" s="200"/>
      <c r="B24" s="201"/>
      <c r="C24" s="200"/>
      <c r="D24" s="200"/>
      <c r="E24" s="200"/>
      <c r="F24" s="200"/>
      <c r="G24" s="200"/>
      <c r="H24" s="200"/>
      <c r="J24" s="202"/>
    </row>
    <row r="25" spans="1:11" s="169" customFormat="1" ht="12.6">
      <c r="A25" s="203" t="s">
        <v>195</v>
      </c>
      <c r="B25" s="204"/>
      <c r="C25" s="204"/>
      <c r="D25" s="204"/>
      <c r="E25" s="204"/>
      <c r="F25" s="204"/>
      <c r="G25" s="204"/>
      <c r="H25" s="205" t="s">
        <v>196</v>
      </c>
      <c r="I25" s="206"/>
      <c r="J25" s="206"/>
    </row>
    <row r="26" spans="1:11" s="169" customFormat="1" ht="12.6">
      <c r="A26" s="203" t="s">
        <v>197</v>
      </c>
      <c r="B26" s="422"/>
      <c r="C26" s="422"/>
      <c r="D26" s="422"/>
      <c r="E26" s="422"/>
      <c r="F26" s="422"/>
      <c r="G26" s="422"/>
      <c r="H26" s="205" t="s">
        <v>196</v>
      </c>
      <c r="I26" s="423"/>
      <c r="J26" s="423"/>
    </row>
    <row r="27" spans="1:11" s="169" customFormat="1" ht="12.6">
      <c r="A27" s="194"/>
      <c r="B27" s="207"/>
      <c r="J27" s="202"/>
    </row>
    <row r="28" spans="1:11" s="169" customFormat="1" ht="12.6">
      <c r="A28" s="169" t="s">
        <v>198</v>
      </c>
      <c r="B28" s="208"/>
      <c r="J28" s="202"/>
    </row>
    <row r="29" spans="1:11" s="169" customFormat="1" ht="12.6">
      <c r="B29" s="208" t="s">
        <v>199</v>
      </c>
      <c r="J29" s="202"/>
    </row>
    <row r="30" spans="1:11" s="169" customFormat="1" ht="12.6">
      <c r="B30" s="208" t="s">
        <v>200</v>
      </c>
      <c r="H30" s="209" t="s">
        <v>201</v>
      </c>
      <c r="I30" s="210"/>
      <c r="J30" s="210"/>
    </row>
    <row r="31" spans="1:11" s="169" customFormat="1" ht="12.6">
      <c r="B31" s="208" t="s">
        <v>202</v>
      </c>
      <c r="H31" s="209" t="s">
        <v>203</v>
      </c>
      <c r="I31" s="210"/>
      <c r="J31" s="210"/>
    </row>
    <row r="32" spans="1:11" s="169" customFormat="1" ht="12.6">
      <c r="B32" s="208" t="s">
        <v>204</v>
      </c>
      <c r="H32" s="209" t="s">
        <v>205</v>
      </c>
      <c r="I32" s="210"/>
      <c r="J32" s="210"/>
    </row>
    <row r="33" spans="1:10" s="169" customFormat="1" ht="12.6">
      <c r="A33" s="194"/>
      <c r="B33" s="211" t="s">
        <v>206</v>
      </c>
      <c r="H33" s="209" t="s">
        <v>207</v>
      </c>
      <c r="I33" s="210"/>
      <c r="J33" s="210"/>
    </row>
    <row r="34" spans="1:10" s="172" customFormat="1" ht="16.2">
      <c r="A34" s="212"/>
      <c r="B34" s="213"/>
      <c r="C34" s="214"/>
      <c r="D34" s="215"/>
      <c r="E34" s="215"/>
      <c r="F34" s="216"/>
      <c r="G34" s="217"/>
      <c r="H34" s="217"/>
      <c r="I34" s="217"/>
      <c r="J34" s="217"/>
    </row>
  </sheetData>
  <mergeCells count="4">
    <mergeCell ref="B4:J4"/>
    <mergeCell ref="E5:F5"/>
    <mergeCell ref="A11:J11"/>
    <mergeCell ref="A23:J23"/>
  </mergeCells>
  <conditionalFormatting sqref="A20">
    <cfRule type="duplicateValues" dxfId="6" priority="4"/>
  </conditionalFormatting>
  <conditionalFormatting sqref="A15">
    <cfRule type="duplicateValues" dxfId="5" priority="3"/>
  </conditionalFormatting>
  <conditionalFormatting sqref="A15">
    <cfRule type="duplicateValues" dxfId="4" priority="2"/>
  </conditionalFormatting>
  <conditionalFormatting sqref="A13">
    <cfRule type="duplicateValues" dxfId="3" priority="5"/>
  </conditionalFormatting>
  <conditionalFormatting sqref="A18:A19 A14">
    <cfRule type="duplicateValues" dxfId="2" priority="6"/>
  </conditionalFormatting>
  <conditionalFormatting sqref="A16:A17">
    <cfRule type="duplicateValues" dxfId="1" priority="1"/>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A80DC-33D2-4C7A-AA16-30696BB5532A}">
  <dimension ref="A1:L31"/>
  <sheetViews>
    <sheetView workbookViewId="0">
      <selection sqref="A1:XFD1048576"/>
    </sheetView>
  </sheetViews>
  <sheetFormatPr defaultColWidth="8.90625" defaultRowHeight="14.4"/>
  <cols>
    <col min="1" max="1" width="14.08984375" style="129" customWidth="1"/>
    <col min="2" max="2" width="7.54296875" style="125" customWidth="1"/>
    <col min="3" max="3" width="33.1796875" style="127" customWidth="1"/>
    <col min="4" max="4" width="18.81640625" style="125" bestFit="1" customWidth="1"/>
    <col min="5" max="5" width="8.90625" style="125"/>
    <col min="6" max="6" width="9.08984375" style="125" bestFit="1" customWidth="1"/>
    <col min="7" max="7" width="13.54296875" style="127" customWidth="1"/>
    <col min="8" max="8" width="7.54296875" style="128" customWidth="1"/>
    <col min="9" max="9" width="9.90625" style="127" customWidth="1"/>
    <col min="10" max="10" width="9.08984375" style="125" customWidth="1"/>
    <col min="11" max="11" width="16" style="125" bestFit="1" customWidth="1"/>
    <col min="12" max="12" width="16.81640625" style="126" bestFit="1" customWidth="1"/>
    <col min="13" max="13" width="11.08984375" style="125" customWidth="1"/>
    <col min="14" max="16384" width="8.90625" style="125"/>
  </cols>
  <sheetData>
    <row r="1" spans="1:12" ht="25.8">
      <c r="A1" s="168"/>
      <c r="B1" s="167" t="s">
        <v>109</v>
      </c>
      <c r="C1" s="165"/>
      <c r="D1" s="165"/>
      <c r="E1" s="166"/>
      <c r="F1" s="164"/>
      <c r="G1" s="165"/>
      <c r="H1" s="166"/>
      <c r="I1" s="165"/>
      <c r="J1" s="164"/>
      <c r="K1" s="164"/>
      <c r="L1" s="163"/>
    </row>
    <row r="2" spans="1:12" ht="23.4">
      <c r="A2" s="162"/>
      <c r="B2" s="157"/>
      <c r="C2" s="159"/>
      <c r="D2" s="157"/>
      <c r="E2" s="161" t="s">
        <v>108</v>
      </c>
      <c r="F2" s="157"/>
      <c r="G2" s="159"/>
      <c r="H2" s="160"/>
      <c r="I2" s="159"/>
      <c r="J2" s="158"/>
      <c r="K2" s="157"/>
      <c r="L2" s="156"/>
    </row>
    <row r="3" spans="1:12">
      <c r="A3" s="598"/>
      <c r="B3" s="599"/>
      <c r="C3" s="148"/>
      <c r="D3" s="148"/>
      <c r="E3" s="149"/>
      <c r="F3" s="148"/>
      <c r="G3" s="148"/>
      <c r="H3" s="149"/>
      <c r="I3" s="148"/>
      <c r="J3" s="151"/>
      <c r="K3" s="149"/>
      <c r="L3" s="141"/>
    </row>
    <row r="4" spans="1:12" ht="15.6">
      <c r="A4" s="600" t="s">
        <v>6</v>
      </c>
      <c r="B4" s="601"/>
      <c r="C4" s="493"/>
      <c r="D4" s="148"/>
      <c r="E4" s="153"/>
      <c r="F4" s="153"/>
      <c r="G4" s="153"/>
      <c r="H4" s="155"/>
      <c r="I4" s="153"/>
      <c r="J4" s="154"/>
      <c r="K4" s="153"/>
      <c r="L4" s="141"/>
    </row>
    <row r="5" spans="1:12" ht="15.6">
      <c r="A5" s="600" t="s">
        <v>107</v>
      </c>
      <c r="B5" s="601"/>
      <c r="C5" s="493"/>
      <c r="D5" s="148"/>
      <c r="E5" s="153"/>
      <c r="F5" s="153"/>
      <c r="G5" s="153"/>
      <c r="H5" s="155"/>
      <c r="I5" s="153"/>
      <c r="J5" s="154"/>
      <c r="K5" s="153"/>
      <c r="L5" s="141"/>
    </row>
    <row r="6" spans="1:12" ht="15.6">
      <c r="A6" s="600" t="s">
        <v>12</v>
      </c>
      <c r="B6" s="601"/>
      <c r="C6" s="493"/>
      <c r="D6" s="148"/>
      <c r="E6" s="153"/>
      <c r="F6" s="153"/>
      <c r="G6" s="153"/>
      <c r="H6" s="155"/>
      <c r="I6" s="153"/>
      <c r="J6" s="154"/>
      <c r="K6" s="153"/>
      <c r="L6" s="141"/>
    </row>
    <row r="7" spans="1:12" ht="15.6">
      <c r="A7" s="600" t="s">
        <v>106</v>
      </c>
      <c r="B7" s="601"/>
      <c r="C7" s="493"/>
      <c r="D7" s="148"/>
      <c r="E7" s="153"/>
      <c r="F7" s="153"/>
      <c r="G7" s="153"/>
      <c r="H7" s="155"/>
      <c r="I7" s="153"/>
      <c r="J7" s="154"/>
      <c r="K7" s="153"/>
      <c r="L7" s="141"/>
    </row>
    <row r="8" spans="1:12" ht="15.6">
      <c r="A8" s="600" t="s">
        <v>7</v>
      </c>
      <c r="B8" s="601"/>
      <c r="C8" s="493"/>
      <c r="D8" s="148"/>
      <c r="E8" s="152"/>
      <c r="J8" s="151"/>
      <c r="K8" s="149"/>
      <c r="L8" s="141"/>
    </row>
    <row r="9" spans="1:12">
      <c r="A9" s="147"/>
      <c r="B9" s="146" t="s">
        <v>105</v>
      </c>
      <c r="C9" s="494"/>
      <c r="D9" s="145"/>
      <c r="E9" s="142"/>
      <c r="F9" s="148"/>
      <c r="G9" s="150" t="s">
        <v>104</v>
      </c>
      <c r="H9" s="149"/>
      <c r="I9" s="148"/>
      <c r="J9" s="143"/>
      <c r="K9" s="142"/>
      <c r="L9" s="141"/>
    </row>
    <row r="10" spans="1:12">
      <c r="A10" s="147"/>
      <c r="B10" s="146" t="s">
        <v>103</v>
      </c>
      <c r="C10" s="494"/>
      <c r="D10" s="145"/>
      <c r="E10" s="142"/>
      <c r="F10" s="145"/>
      <c r="G10" s="144"/>
      <c r="H10" s="142"/>
      <c r="I10" s="142"/>
      <c r="J10" s="143"/>
      <c r="K10" s="142"/>
      <c r="L10" s="141"/>
    </row>
    <row r="11" spans="1:12" ht="15" thickBot="1">
      <c r="A11" s="140"/>
      <c r="B11" s="139" t="s">
        <v>8</v>
      </c>
      <c r="C11" s="494"/>
      <c r="D11" s="138"/>
      <c r="E11" s="135"/>
      <c r="F11" s="138"/>
      <c r="G11" s="137"/>
      <c r="H11" s="135"/>
      <c r="I11" s="135"/>
      <c r="J11" s="136"/>
      <c r="K11" s="135"/>
      <c r="L11" s="134"/>
    </row>
    <row r="12" spans="1:12" ht="28.8">
      <c r="A12" s="495" t="s">
        <v>33</v>
      </c>
      <c r="B12" s="496" t="s">
        <v>102</v>
      </c>
      <c r="C12" s="496" t="s">
        <v>101</v>
      </c>
      <c r="D12" s="496" t="s">
        <v>100</v>
      </c>
      <c r="E12" s="497" t="s">
        <v>99</v>
      </c>
      <c r="F12" s="496" t="s">
        <v>98</v>
      </c>
      <c r="G12" s="496" t="s">
        <v>97</v>
      </c>
      <c r="H12" s="497" t="s">
        <v>96</v>
      </c>
      <c r="I12" s="498" t="s">
        <v>95</v>
      </c>
      <c r="J12" s="499" t="s">
        <v>94</v>
      </c>
      <c r="K12" s="500" t="s">
        <v>93</v>
      </c>
      <c r="L12" s="501" t="s">
        <v>92</v>
      </c>
    </row>
    <row r="13" spans="1:12">
      <c r="A13" s="502"/>
      <c r="B13" s="503"/>
      <c r="C13" s="504" t="s">
        <v>91</v>
      </c>
      <c r="D13" s="505"/>
      <c r="E13" s="506"/>
      <c r="F13" s="505"/>
      <c r="G13" s="505"/>
      <c r="H13" s="507"/>
      <c r="I13" s="508"/>
      <c r="J13" s="509"/>
      <c r="K13" s="510"/>
      <c r="L13" s="511"/>
    </row>
    <row r="14" spans="1:12" ht="31.2">
      <c r="A14" s="133"/>
      <c r="B14" s="512"/>
      <c r="C14" s="132" t="s">
        <v>90</v>
      </c>
      <c r="D14" s="513"/>
      <c r="E14" s="131"/>
      <c r="F14" s="514"/>
      <c r="G14" s="513"/>
      <c r="H14" s="515"/>
      <c r="I14" s="516"/>
      <c r="J14" s="517"/>
      <c r="K14" s="518"/>
      <c r="L14" s="519"/>
    </row>
    <row r="15" spans="1:12" s="130" customFormat="1" ht="55.2">
      <c r="A15" s="520">
        <v>9781496444820</v>
      </c>
      <c r="B15" s="521"/>
      <c r="C15" s="522" t="s">
        <v>89</v>
      </c>
      <c r="D15" s="523" t="s">
        <v>88</v>
      </c>
      <c r="E15" s="524">
        <v>34.99</v>
      </c>
      <c r="F15" s="521" t="s">
        <v>87</v>
      </c>
      <c r="G15" s="525" t="s">
        <v>86</v>
      </c>
      <c r="H15" s="524">
        <v>10</v>
      </c>
      <c r="I15" s="526" t="s">
        <v>85</v>
      </c>
      <c r="J15" s="527">
        <v>44805</v>
      </c>
      <c r="K15" s="527">
        <v>44926</v>
      </c>
      <c r="L15" s="528" t="s">
        <v>84</v>
      </c>
    </row>
    <row r="16" spans="1:12" s="130" customFormat="1" ht="55.2">
      <c r="A16" s="520">
        <v>9781496440075</v>
      </c>
      <c r="B16" s="521"/>
      <c r="C16" s="522" t="s">
        <v>295</v>
      </c>
      <c r="D16" s="523" t="s">
        <v>296</v>
      </c>
      <c r="E16" s="524">
        <v>69.989999999999995</v>
      </c>
      <c r="F16" s="521" t="s">
        <v>87</v>
      </c>
      <c r="G16" s="525" t="s">
        <v>86</v>
      </c>
      <c r="H16" s="524">
        <v>24.5</v>
      </c>
      <c r="I16" s="526" t="s">
        <v>85</v>
      </c>
      <c r="J16" s="527">
        <v>44805</v>
      </c>
      <c r="K16" s="527">
        <v>44926</v>
      </c>
      <c r="L16" s="528" t="s">
        <v>297</v>
      </c>
    </row>
    <row r="17" spans="1:12" ht="15.6">
      <c r="A17" s="529"/>
      <c r="B17" s="530"/>
      <c r="C17" s="531" t="s">
        <v>83</v>
      </c>
      <c r="D17" s="532"/>
      <c r="E17" s="533"/>
      <c r="F17" s="530"/>
      <c r="G17" s="532"/>
      <c r="H17" s="534"/>
      <c r="I17" s="532"/>
      <c r="J17" s="530"/>
      <c r="K17" s="530"/>
      <c r="L17" s="535"/>
    </row>
    <row r="18" spans="1:12" ht="15.6">
      <c r="A18" s="536"/>
      <c r="B18" s="537"/>
      <c r="C18" s="538"/>
      <c r="D18" s="538"/>
      <c r="E18" s="539"/>
      <c r="F18" s="537"/>
      <c r="G18" s="538"/>
      <c r="H18" s="539"/>
      <c r="I18" s="538"/>
      <c r="J18" s="537"/>
      <c r="K18" s="537"/>
      <c r="L18" s="540"/>
    </row>
    <row r="19" spans="1:12" ht="15.6">
      <c r="A19" s="536"/>
      <c r="B19" s="537"/>
      <c r="C19" s="538"/>
      <c r="D19" s="538"/>
      <c r="E19" s="539"/>
      <c r="F19" s="537"/>
      <c r="G19" s="538"/>
      <c r="H19" s="539"/>
      <c r="I19" s="538"/>
      <c r="J19" s="537"/>
      <c r="K19" s="537"/>
      <c r="L19" s="540"/>
    </row>
    <row r="20" spans="1:12" ht="15.6">
      <c r="A20" s="536"/>
      <c r="B20" s="537"/>
      <c r="C20" s="538"/>
      <c r="D20" s="537"/>
      <c r="E20" s="537"/>
      <c r="F20" s="537"/>
      <c r="G20" s="538"/>
      <c r="H20" s="539"/>
      <c r="I20" s="538"/>
      <c r="J20" s="537"/>
      <c r="K20" s="537"/>
      <c r="L20" s="540"/>
    </row>
    <row r="21" spans="1:12" ht="15.6">
      <c r="A21" s="536"/>
      <c r="B21" s="537"/>
      <c r="C21" s="538"/>
      <c r="D21" s="538"/>
      <c r="E21" s="539"/>
      <c r="F21" s="537"/>
      <c r="G21" s="538"/>
      <c r="H21" s="539"/>
      <c r="I21" s="538"/>
      <c r="J21" s="537"/>
      <c r="K21" s="537"/>
      <c r="L21" s="540"/>
    </row>
    <row r="22" spans="1:12" ht="15.6">
      <c r="A22" s="536"/>
      <c r="B22" s="537"/>
      <c r="C22" s="538"/>
      <c r="D22" s="538"/>
      <c r="E22" s="539"/>
      <c r="F22" s="537"/>
      <c r="G22" s="538"/>
      <c r="H22" s="539"/>
      <c r="I22" s="538"/>
      <c r="J22" s="537"/>
      <c r="K22" s="537"/>
      <c r="L22" s="540"/>
    </row>
    <row r="23" spans="1:12" ht="15.6">
      <c r="A23" s="536"/>
      <c r="B23" s="537"/>
      <c r="C23" s="538"/>
      <c r="D23" s="537"/>
      <c r="E23" s="537"/>
      <c r="F23" s="537"/>
      <c r="G23" s="538"/>
      <c r="H23" s="539"/>
      <c r="I23" s="538"/>
      <c r="J23" s="537"/>
      <c r="K23" s="537"/>
      <c r="L23" s="540"/>
    </row>
    <row r="24" spans="1:12" ht="15.6">
      <c r="A24" s="536"/>
      <c r="B24" s="537"/>
      <c r="C24" s="538"/>
      <c r="D24" s="537"/>
      <c r="E24" s="537"/>
      <c r="F24" s="537"/>
      <c r="G24" s="538"/>
      <c r="H24" s="539"/>
      <c r="I24" s="538"/>
      <c r="J24" s="537"/>
      <c r="K24" s="537"/>
      <c r="L24" s="540"/>
    </row>
    <row r="25" spans="1:12" ht="15.6">
      <c r="A25" s="536"/>
      <c r="B25" s="537"/>
      <c r="C25" s="538"/>
      <c r="D25" s="537"/>
      <c r="E25" s="537"/>
      <c r="F25" s="537"/>
      <c r="G25" s="538"/>
      <c r="H25" s="539"/>
      <c r="I25" s="538"/>
      <c r="J25" s="537"/>
      <c r="K25" s="537"/>
      <c r="L25" s="540"/>
    </row>
    <row r="26" spans="1:12" ht="15.6">
      <c r="A26" s="536"/>
      <c r="B26" s="537"/>
      <c r="C26" s="538"/>
      <c r="D26" s="537"/>
      <c r="E26" s="537"/>
      <c r="F26" s="537"/>
      <c r="G26" s="538"/>
      <c r="H26" s="539"/>
      <c r="I26" s="538"/>
      <c r="J26" s="537"/>
      <c r="K26" s="537"/>
      <c r="L26" s="540"/>
    </row>
    <row r="27" spans="1:12" ht="15.6">
      <c r="A27" s="536"/>
      <c r="B27" s="537"/>
      <c r="C27" s="538"/>
      <c r="D27" s="537"/>
      <c r="E27" s="537"/>
      <c r="F27" s="537"/>
      <c r="G27" s="538"/>
      <c r="H27" s="539"/>
      <c r="I27" s="538"/>
      <c r="J27" s="537"/>
      <c r="K27" s="537"/>
      <c r="L27" s="540"/>
    </row>
    <row r="28" spans="1:12" ht="15.6">
      <c r="A28" s="536"/>
      <c r="B28" s="537"/>
      <c r="C28" s="538"/>
      <c r="D28" s="537"/>
      <c r="E28" s="537"/>
      <c r="F28" s="537"/>
      <c r="G28" s="538"/>
      <c r="H28" s="539"/>
      <c r="I28" s="538"/>
      <c r="J28" s="537"/>
      <c r="K28" s="537"/>
      <c r="L28" s="540"/>
    </row>
    <row r="29" spans="1:12" ht="15.6">
      <c r="A29" s="536"/>
      <c r="B29" s="537"/>
      <c r="C29" s="538"/>
      <c r="D29" s="537"/>
      <c r="E29" s="537"/>
      <c r="F29" s="537"/>
      <c r="G29" s="538"/>
      <c r="H29" s="539"/>
      <c r="I29" s="538"/>
      <c r="J29" s="537"/>
      <c r="K29" s="537"/>
      <c r="L29" s="540"/>
    </row>
    <row r="30" spans="1:12" ht="15.6">
      <c r="A30" s="536"/>
      <c r="B30" s="537"/>
      <c r="C30" s="538"/>
      <c r="D30" s="537"/>
      <c r="E30" s="537"/>
      <c r="F30" s="537"/>
      <c r="G30" s="538"/>
      <c r="H30" s="539"/>
      <c r="I30" s="538"/>
      <c r="J30" s="537"/>
      <c r="K30" s="537"/>
      <c r="L30" s="540"/>
    </row>
    <row r="31" spans="1:12" ht="15.6">
      <c r="A31" s="536"/>
      <c r="B31" s="537"/>
      <c r="C31" s="538"/>
      <c r="D31" s="537"/>
      <c r="E31" s="537"/>
      <c r="F31" s="537"/>
      <c r="G31" s="538"/>
      <c r="H31" s="539"/>
      <c r="I31" s="538"/>
      <c r="J31" s="537"/>
      <c r="K31" s="537"/>
      <c r="L31" s="540"/>
    </row>
  </sheetData>
  <mergeCells count="6">
    <mergeCell ref="A8:B8"/>
    <mergeCell ref="A3:B3"/>
    <mergeCell ref="A4:B4"/>
    <mergeCell ref="A5:B5"/>
    <mergeCell ref="A6:B6"/>
    <mergeCell ref="A7:B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EFC68-B250-44C4-9E41-EB37816D7226}">
  <dimension ref="A1:O27"/>
  <sheetViews>
    <sheetView tabSelected="1" workbookViewId="0">
      <selection activeCell="B2" sqref="B2:E2"/>
    </sheetView>
  </sheetViews>
  <sheetFormatPr defaultRowHeight="15"/>
  <cols>
    <col min="1" max="1" width="11.81640625" customWidth="1"/>
    <col min="2" max="2" width="20.36328125" customWidth="1"/>
    <col min="3" max="3" width="7.36328125" style="303" customWidth="1"/>
    <col min="4" max="4" width="7.26953125" customWidth="1"/>
    <col min="5" max="5" width="8.08984375" customWidth="1"/>
    <col min="6" max="6" width="7.90625" customWidth="1"/>
    <col min="8" max="8" width="7.36328125" style="302" customWidth="1"/>
    <col min="9" max="9" width="7.81640625" style="302" customWidth="1"/>
    <col min="10" max="10" width="7.81640625" customWidth="1"/>
    <col min="11" max="11" width="7.6328125" customWidth="1"/>
    <col min="12" max="12" width="7.453125" customWidth="1"/>
    <col min="13" max="13" width="9" customWidth="1"/>
    <col min="14" max="14" width="28.90625" bestFit="1" customWidth="1"/>
  </cols>
  <sheetData>
    <row r="1" spans="1:15" s="169" customFormat="1" ht="72.599999999999994" customHeight="1">
      <c r="A1" s="178"/>
      <c r="B1" s="179"/>
      <c r="D1" s="557" t="s">
        <v>229</v>
      </c>
      <c r="E1" s="557"/>
      <c r="F1" s="557"/>
      <c r="G1" s="557"/>
      <c r="H1" s="557"/>
      <c r="I1" s="557"/>
      <c r="J1" s="557"/>
      <c r="K1" s="557"/>
      <c r="L1" s="557"/>
    </row>
    <row r="2" spans="1:15" s="172" customFormat="1" ht="16.8" thickBot="1">
      <c r="A2" s="273" t="s">
        <v>228</v>
      </c>
      <c r="B2" s="564" t="s">
        <v>264</v>
      </c>
      <c r="C2" s="564"/>
      <c r="D2" s="564"/>
      <c r="E2" s="564"/>
      <c r="H2" s="427" t="s">
        <v>238</v>
      </c>
      <c r="I2" s="563" t="s">
        <v>265</v>
      </c>
      <c r="J2" s="563"/>
      <c r="K2" s="563"/>
      <c r="L2" s="563"/>
      <c r="M2" s="563"/>
    </row>
    <row r="3" spans="1:15" s="172" customFormat="1" ht="19.8" thickTop="1" thickBot="1">
      <c r="A3" s="430" t="s">
        <v>224</v>
      </c>
      <c r="B3" s="565" t="s">
        <v>266</v>
      </c>
      <c r="C3" s="565"/>
      <c r="D3" s="565"/>
      <c r="E3" s="565"/>
      <c r="F3" s="433"/>
      <c r="I3" s="563" t="s">
        <v>267</v>
      </c>
      <c r="J3" s="563"/>
      <c r="K3" s="563"/>
      <c r="L3" s="563"/>
      <c r="M3" s="563"/>
    </row>
    <row r="4" spans="1:15" s="172" customFormat="1" ht="19.8" thickTop="1" thickBot="1">
      <c r="A4" s="430" t="s">
        <v>174</v>
      </c>
      <c r="B4" s="562" t="s">
        <v>268</v>
      </c>
      <c r="C4" s="562"/>
      <c r="D4" s="562"/>
      <c r="E4" s="562"/>
      <c r="F4" s="437"/>
      <c r="G4" s="438"/>
      <c r="I4" s="563" t="s">
        <v>269</v>
      </c>
      <c r="J4" s="563"/>
      <c r="K4" s="563"/>
      <c r="L4" s="563"/>
      <c r="M4" s="563"/>
    </row>
    <row r="5" spans="1:15" ht="16.2" thickBot="1">
      <c r="A5" s="439"/>
      <c r="B5" s="439"/>
      <c r="C5" s="440"/>
      <c r="D5" s="439"/>
      <c r="E5" s="439"/>
      <c r="F5" s="439"/>
      <c r="G5" s="439"/>
      <c r="H5" s="427" t="s">
        <v>270</v>
      </c>
      <c r="I5" s="473" t="s">
        <v>271</v>
      </c>
      <c r="J5" s="474"/>
      <c r="K5" s="474"/>
      <c r="L5" s="474"/>
      <c r="M5" s="474"/>
    </row>
    <row r="6" spans="1:15" ht="15.6">
      <c r="A6" s="439"/>
      <c r="B6" s="439"/>
      <c r="C6" s="440"/>
      <c r="D6" s="439"/>
      <c r="E6" s="439"/>
      <c r="F6" s="439"/>
      <c r="G6" s="439"/>
      <c r="H6" s="427"/>
      <c r="I6" s="475"/>
      <c r="J6" s="476"/>
      <c r="K6" s="476"/>
      <c r="L6" s="476"/>
      <c r="M6" s="476"/>
    </row>
    <row r="7" spans="1:15">
      <c r="A7" s="477"/>
      <c r="B7" s="478"/>
      <c r="C7" s="479"/>
      <c r="D7" s="478"/>
      <c r="E7" s="478"/>
      <c r="F7" s="478"/>
      <c r="G7" s="480"/>
      <c r="H7" s="558" t="s">
        <v>243</v>
      </c>
      <c r="I7" s="559"/>
      <c r="J7" s="560" t="s">
        <v>244</v>
      </c>
      <c r="K7" s="559"/>
      <c r="L7" s="560" t="s">
        <v>245</v>
      </c>
      <c r="M7" s="559"/>
    </row>
    <row r="8" spans="1:15" ht="43.8" thickBot="1">
      <c r="A8" s="447" t="s">
        <v>33</v>
      </c>
      <c r="B8" s="447" t="s">
        <v>101</v>
      </c>
      <c r="C8" s="481" t="s">
        <v>246</v>
      </c>
      <c r="D8" s="448" t="s">
        <v>247</v>
      </c>
      <c r="E8" s="449" t="s">
        <v>248</v>
      </c>
      <c r="F8" s="449" t="s">
        <v>249</v>
      </c>
      <c r="G8" s="448" t="s">
        <v>250</v>
      </c>
      <c r="H8" s="450" t="s">
        <v>251</v>
      </c>
      <c r="I8" s="448" t="s">
        <v>252</v>
      </c>
      <c r="J8" s="451" t="s">
        <v>253</v>
      </c>
      <c r="K8" s="448" t="s">
        <v>254</v>
      </c>
      <c r="L8" s="451" t="s">
        <v>255</v>
      </c>
      <c r="M8" s="451" t="s">
        <v>256</v>
      </c>
    </row>
    <row r="9" spans="1:15" ht="40.200000000000003" thickBot="1">
      <c r="A9" s="482" t="s">
        <v>272</v>
      </c>
      <c r="B9" s="453" t="s">
        <v>273</v>
      </c>
      <c r="C9" s="483"/>
      <c r="D9" s="484">
        <v>34.99</v>
      </c>
      <c r="E9" s="485">
        <v>0.65</v>
      </c>
      <c r="F9" s="486">
        <f t="shared" ref="F9:F19" si="0">D9*(1-E9)</f>
        <v>12.246499999999999</v>
      </c>
      <c r="G9" s="487">
        <v>10</v>
      </c>
      <c r="H9" s="457">
        <f>1-(G9/D9)</f>
        <v>0.7142040583023721</v>
      </c>
      <c r="I9" s="458">
        <f t="shared" ref="I9:I19" si="1">G9*(1-J9)</f>
        <v>8.5</v>
      </c>
      <c r="J9" s="488">
        <v>0.15</v>
      </c>
      <c r="K9" s="460">
        <f t="shared" ref="K9:K19" si="2">1-(I9/D9)</f>
        <v>0.75707344955701628</v>
      </c>
      <c r="L9" s="458">
        <f t="shared" ref="L9:L19" si="3">F9-I9</f>
        <v>3.7464999999999993</v>
      </c>
      <c r="M9" s="458">
        <f t="shared" ref="M9:M19" si="4">C9*L9</f>
        <v>0</v>
      </c>
    </row>
    <row r="10" spans="1:15" s="391" customFormat="1" ht="40.200000000000003" thickBot="1">
      <c r="A10" s="482" t="s">
        <v>274</v>
      </c>
      <c r="B10" s="453" t="s">
        <v>275</v>
      </c>
      <c r="C10" s="483"/>
      <c r="D10" s="484">
        <v>69.989999999999995</v>
      </c>
      <c r="E10" s="485">
        <v>0.65</v>
      </c>
      <c r="F10" s="486">
        <f t="shared" si="0"/>
        <v>24.496499999999997</v>
      </c>
      <c r="G10" s="487">
        <v>24.5</v>
      </c>
      <c r="H10" s="457">
        <f>1-(G10/D10)</f>
        <v>0.64994999285612232</v>
      </c>
      <c r="I10" s="458">
        <f t="shared" si="1"/>
        <v>21.496299999999998</v>
      </c>
      <c r="J10" s="488">
        <v>0.1226</v>
      </c>
      <c r="K10" s="460">
        <f t="shared" si="2"/>
        <v>0.69286612373196177</v>
      </c>
      <c r="L10" s="458">
        <f t="shared" si="3"/>
        <v>3.0001999999999995</v>
      </c>
      <c r="M10" s="458">
        <f t="shared" si="4"/>
        <v>0</v>
      </c>
    </row>
    <row r="11" spans="1:15" s="391" customFormat="1" ht="40.200000000000003" thickBot="1">
      <c r="A11" s="489" t="s">
        <v>276</v>
      </c>
      <c r="B11" s="461" t="s">
        <v>277</v>
      </c>
      <c r="C11" s="483"/>
      <c r="D11" s="487">
        <v>74.989999999999995</v>
      </c>
      <c r="E11" s="485">
        <v>0.65</v>
      </c>
      <c r="F11" s="486">
        <f t="shared" si="0"/>
        <v>26.246499999999997</v>
      </c>
      <c r="G11" s="487">
        <v>37.5</v>
      </c>
      <c r="H11" s="457">
        <f t="shared" ref="H11:H19" si="5">1-(G11/D11)</f>
        <v>0.49993332444325911</v>
      </c>
      <c r="I11" s="458">
        <f t="shared" si="1"/>
        <v>22.5</v>
      </c>
      <c r="J11" s="488">
        <v>0.4</v>
      </c>
      <c r="K11" s="460">
        <f t="shared" si="2"/>
        <v>0.69995999466595538</v>
      </c>
      <c r="L11" s="458">
        <f t="shared" si="3"/>
        <v>3.7464999999999975</v>
      </c>
      <c r="M11" s="458">
        <f t="shared" si="4"/>
        <v>0</v>
      </c>
    </row>
    <row r="12" spans="1:15" s="391" customFormat="1" ht="27" thickBot="1">
      <c r="A12" s="489" t="s">
        <v>278</v>
      </c>
      <c r="B12" s="461" t="s">
        <v>279</v>
      </c>
      <c r="C12" s="483"/>
      <c r="D12" s="487">
        <v>49.99</v>
      </c>
      <c r="E12" s="485">
        <v>0.65</v>
      </c>
      <c r="F12" s="486">
        <f t="shared" si="0"/>
        <v>17.496500000000001</v>
      </c>
      <c r="G12" s="487">
        <v>25</v>
      </c>
      <c r="H12" s="457">
        <f t="shared" si="5"/>
        <v>0.49989997999599922</v>
      </c>
      <c r="I12" s="458">
        <f t="shared" si="1"/>
        <v>15</v>
      </c>
      <c r="J12" s="488">
        <v>0.4</v>
      </c>
      <c r="K12" s="460">
        <f t="shared" si="2"/>
        <v>0.6999399879975996</v>
      </c>
      <c r="L12" s="458">
        <f t="shared" si="3"/>
        <v>2.4965000000000011</v>
      </c>
      <c r="M12" s="458">
        <f t="shared" si="4"/>
        <v>0</v>
      </c>
    </row>
    <row r="13" spans="1:15" s="391" customFormat="1" ht="27" thickBot="1">
      <c r="A13" s="489" t="s">
        <v>280</v>
      </c>
      <c r="B13" s="461" t="s">
        <v>281</v>
      </c>
      <c r="C13" s="483"/>
      <c r="D13" s="487">
        <v>49.99</v>
      </c>
      <c r="E13" s="485">
        <v>0.65</v>
      </c>
      <c r="F13" s="486">
        <f t="shared" si="0"/>
        <v>17.496500000000001</v>
      </c>
      <c r="G13" s="487">
        <v>25</v>
      </c>
      <c r="H13" s="457">
        <f t="shared" si="5"/>
        <v>0.49989997999599922</v>
      </c>
      <c r="I13" s="458">
        <f t="shared" si="1"/>
        <v>15</v>
      </c>
      <c r="J13" s="488">
        <v>0.4</v>
      </c>
      <c r="K13" s="460">
        <f t="shared" si="2"/>
        <v>0.6999399879975996</v>
      </c>
      <c r="L13" s="458">
        <f t="shared" si="3"/>
        <v>2.4965000000000011</v>
      </c>
      <c r="M13" s="458">
        <f t="shared" si="4"/>
        <v>0</v>
      </c>
    </row>
    <row r="14" spans="1:15" s="391" customFormat="1" ht="27" thickBot="1">
      <c r="A14" s="489" t="s">
        <v>282</v>
      </c>
      <c r="B14" s="461" t="s">
        <v>283</v>
      </c>
      <c r="C14" s="483"/>
      <c r="D14" s="487">
        <v>49.99</v>
      </c>
      <c r="E14" s="485">
        <v>0.65</v>
      </c>
      <c r="F14" s="486">
        <f t="shared" si="0"/>
        <v>17.496500000000001</v>
      </c>
      <c r="G14" s="487">
        <v>25</v>
      </c>
      <c r="H14" s="457">
        <f t="shared" si="5"/>
        <v>0.49989997999599922</v>
      </c>
      <c r="I14" s="458">
        <f t="shared" si="1"/>
        <v>15</v>
      </c>
      <c r="J14" s="488">
        <v>0.4</v>
      </c>
      <c r="K14" s="460">
        <f t="shared" si="2"/>
        <v>0.6999399879975996</v>
      </c>
      <c r="L14" s="458">
        <f t="shared" si="3"/>
        <v>2.4965000000000011</v>
      </c>
      <c r="M14" s="458">
        <f t="shared" si="4"/>
        <v>0</v>
      </c>
    </row>
    <row r="15" spans="1:15" s="391" customFormat="1" ht="27" thickBot="1">
      <c r="A15" s="489" t="s">
        <v>284</v>
      </c>
      <c r="B15" s="461" t="s">
        <v>285</v>
      </c>
      <c r="C15" s="483"/>
      <c r="D15" s="487">
        <v>44.99</v>
      </c>
      <c r="E15" s="485">
        <v>0.65</v>
      </c>
      <c r="F15" s="486">
        <f t="shared" si="0"/>
        <v>15.746499999999999</v>
      </c>
      <c r="G15" s="487">
        <v>22.5</v>
      </c>
      <c r="H15" s="457">
        <f t="shared" si="5"/>
        <v>0.4998888641920427</v>
      </c>
      <c r="I15" s="458">
        <f t="shared" si="1"/>
        <v>13.5</v>
      </c>
      <c r="J15" s="488">
        <v>0.4</v>
      </c>
      <c r="K15" s="460">
        <f t="shared" si="2"/>
        <v>0.69993331851522567</v>
      </c>
      <c r="L15" s="458">
        <f t="shared" si="3"/>
        <v>2.2464999999999993</v>
      </c>
      <c r="M15" s="458">
        <f t="shared" si="4"/>
        <v>0</v>
      </c>
    </row>
    <row r="16" spans="1:15" s="391" customFormat="1" ht="16.2" thickBot="1">
      <c r="A16" s="490" t="s">
        <v>286</v>
      </c>
      <c r="B16" s="461" t="s">
        <v>287</v>
      </c>
      <c r="C16" s="483"/>
      <c r="D16" s="487">
        <v>18.989999999999998</v>
      </c>
      <c r="E16" s="485">
        <v>0.52</v>
      </c>
      <c r="F16" s="486">
        <f t="shared" si="0"/>
        <v>9.1151999999999997</v>
      </c>
      <c r="G16" s="487">
        <v>14.25</v>
      </c>
      <c r="H16" s="457">
        <f t="shared" si="5"/>
        <v>0.24960505529225907</v>
      </c>
      <c r="I16" s="458">
        <f t="shared" si="1"/>
        <v>8.5499999999999989</v>
      </c>
      <c r="J16" s="488">
        <v>0.4</v>
      </c>
      <c r="K16" s="460">
        <f t="shared" si="2"/>
        <v>0.54976303317535546</v>
      </c>
      <c r="L16" s="458">
        <f t="shared" si="3"/>
        <v>0.56520000000000081</v>
      </c>
      <c r="M16" s="458">
        <f t="shared" si="4"/>
        <v>0</v>
      </c>
      <c r="O16" s="463"/>
    </row>
    <row r="17" spans="1:13" s="391" customFormat="1" ht="16.2" thickBot="1">
      <c r="A17" s="491" t="s">
        <v>288</v>
      </c>
      <c r="B17" s="461" t="s">
        <v>289</v>
      </c>
      <c r="C17" s="483"/>
      <c r="D17" s="487">
        <v>12.99</v>
      </c>
      <c r="E17" s="485">
        <v>0.55000000000000004</v>
      </c>
      <c r="F17" s="486">
        <f t="shared" si="0"/>
        <v>5.8454999999999995</v>
      </c>
      <c r="G17" s="487">
        <v>7.79</v>
      </c>
      <c r="H17" s="457">
        <f t="shared" si="5"/>
        <v>0.40030792917628943</v>
      </c>
      <c r="I17" s="458">
        <f t="shared" si="1"/>
        <v>4.6739999999999995</v>
      </c>
      <c r="J17" s="488">
        <v>0.4</v>
      </c>
      <c r="K17" s="460">
        <f t="shared" si="2"/>
        <v>0.64018475750577375</v>
      </c>
      <c r="L17" s="458">
        <f t="shared" si="3"/>
        <v>1.1715</v>
      </c>
      <c r="M17" s="458">
        <f t="shared" si="4"/>
        <v>0</v>
      </c>
    </row>
    <row r="18" spans="1:13" s="391" customFormat="1" ht="16.2" thickBot="1">
      <c r="A18" s="491" t="s">
        <v>290</v>
      </c>
      <c r="B18" s="461" t="s">
        <v>291</v>
      </c>
      <c r="C18" s="483"/>
      <c r="D18" s="487">
        <v>13.99</v>
      </c>
      <c r="E18" s="485">
        <v>0.52</v>
      </c>
      <c r="F18" s="486">
        <f t="shared" si="0"/>
        <v>6.7152000000000003</v>
      </c>
      <c r="G18" s="487">
        <v>5</v>
      </c>
      <c r="H18" s="457">
        <f t="shared" si="5"/>
        <v>0.64260185847033591</v>
      </c>
      <c r="I18" s="458">
        <f t="shared" si="1"/>
        <v>3</v>
      </c>
      <c r="J18" s="488">
        <v>0.4</v>
      </c>
      <c r="K18" s="460">
        <f t="shared" si="2"/>
        <v>0.78556111508220161</v>
      </c>
      <c r="L18" s="458">
        <f t="shared" si="3"/>
        <v>3.7152000000000003</v>
      </c>
      <c r="M18" s="458">
        <f t="shared" si="4"/>
        <v>0</v>
      </c>
    </row>
    <row r="19" spans="1:13" s="391" customFormat="1" ht="16.2" thickBot="1">
      <c r="A19" s="491" t="s">
        <v>292</v>
      </c>
      <c r="B19" s="461" t="s">
        <v>293</v>
      </c>
      <c r="C19" s="483"/>
      <c r="D19" s="487">
        <v>7.99</v>
      </c>
      <c r="E19" s="485">
        <v>0.55000000000000004</v>
      </c>
      <c r="F19" s="486">
        <f t="shared" si="0"/>
        <v>3.5954999999999999</v>
      </c>
      <c r="G19" s="487">
        <v>5</v>
      </c>
      <c r="H19" s="457">
        <f t="shared" si="5"/>
        <v>0.37421777221526908</v>
      </c>
      <c r="I19" s="458">
        <f t="shared" si="1"/>
        <v>3</v>
      </c>
      <c r="J19" s="488">
        <v>0.4</v>
      </c>
      <c r="K19" s="460">
        <f t="shared" si="2"/>
        <v>0.62453066332916141</v>
      </c>
      <c r="L19" s="458">
        <f t="shared" si="3"/>
        <v>0.59549999999999992</v>
      </c>
      <c r="M19" s="458">
        <f t="shared" si="4"/>
        <v>0</v>
      </c>
    </row>
    <row r="20" spans="1:13" s="467" customFormat="1" ht="15.6" thickBot="1">
      <c r="A20" s="464"/>
      <c r="B20" s="464"/>
      <c r="C20" s="465"/>
      <c r="D20" s="464"/>
      <c r="E20" s="464"/>
      <c r="F20" s="464"/>
      <c r="G20" s="464"/>
      <c r="H20" s="466"/>
      <c r="L20" s="492"/>
      <c r="M20" s="492"/>
    </row>
    <row r="21" spans="1:13" s="169" customFormat="1" ht="27" customHeight="1" thickTop="1">
      <c r="A21" s="239" t="s">
        <v>224</v>
      </c>
      <c r="B21" s="566"/>
      <c r="C21" s="566"/>
      <c r="D21" s="566"/>
      <c r="E21" s="566"/>
      <c r="F21" s="566"/>
      <c r="G21" s="566"/>
      <c r="H21" s="236"/>
      <c r="I21" s="568" t="s">
        <v>294</v>
      </c>
      <c r="J21" s="569"/>
      <c r="K21" s="569"/>
      <c r="L21" s="569"/>
      <c r="M21" s="570"/>
    </row>
    <row r="22" spans="1:13" s="169" customFormat="1" ht="27" customHeight="1">
      <c r="A22" s="239" t="s">
        <v>259</v>
      </c>
      <c r="B22" s="566"/>
      <c r="C22" s="566"/>
      <c r="D22" s="566"/>
      <c r="E22" s="566"/>
      <c r="F22" s="566"/>
      <c r="G22" s="566"/>
      <c r="H22" s="236"/>
      <c r="I22" s="571"/>
      <c r="J22" s="572"/>
      <c r="K22" s="572"/>
      <c r="L22" s="572"/>
      <c r="M22" s="573"/>
    </row>
    <row r="23" spans="1:13" s="169" customFormat="1" ht="15.6" thickBot="1">
      <c r="A23" s="239" t="s">
        <v>260</v>
      </c>
      <c r="B23" s="566"/>
      <c r="C23" s="566"/>
      <c r="D23" s="566"/>
      <c r="E23" s="566"/>
      <c r="F23" s="566"/>
      <c r="G23" s="566"/>
      <c r="H23" s="236"/>
      <c r="I23" s="574"/>
      <c r="J23" s="575"/>
      <c r="K23" s="575"/>
      <c r="L23" s="575"/>
      <c r="M23" s="576"/>
    </row>
    <row r="24" spans="1:13" s="169" customFormat="1" ht="27" customHeight="1" thickTop="1">
      <c r="A24" s="235" t="s">
        <v>261</v>
      </c>
      <c r="B24" s="566"/>
      <c r="C24" s="566"/>
      <c r="D24" s="566"/>
      <c r="E24" s="566"/>
      <c r="F24" s="566"/>
      <c r="G24" s="566"/>
      <c r="H24" s="236"/>
    </row>
    <row r="25" spans="1:13" s="169" customFormat="1" ht="16.2" thickBot="1">
      <c r="A25" s="235" t="s">
        <v>262</v>
      </c>
      <c r="B25" s="566"/>
      <c r="C25" s="566"/>
      <c r="D25" s="566"/>
      <c r="E25" s="566"/>
      <c r="F25" s="566"/>
      <c r="G25" s="566"/>
      <c r="H25" s="236"/>
      <c r="J25" s="468" t="s">
        <v>258</v>
      </c>
      <c r="K25" s="467"/>
      <c r="L25" s="567">
        <f>SUM(M9:M19)</f>
        <v>0</v>
      </c>
      <c r="M25" s="567"/>
    </row>
    <row r="26" spans="1:13" s="169" customFormat="1" ht="33" customHeight="1" thickTop="1">
      <c r="A26" s="235" t="s">
        <v>263</v>
      </c>
      <c r="B26" s="566"/>
      <c r="C26" s="566"/>
      <c r="D26" s="566"/>
      <c r="E26" s="566"/>
      <c r="F26" s="566"/>
      <c r="G26" s="566"/>
      <c r="J26" s="233" t="s">
        <v>176</v>
      </c>
      <c r="K26" s="296"/>
      <c r="L26" s="296"/>
      <c r="M26" s="472"/>
    </row>
    <row r="27" spans="1:13" s="169" customFormat="1" ht="12.6">
      <c r="A27" s="194"/>
      <c r="B27" s="207"/>
      <c r="I27" s="202"/>
    </row>
  </sheetData>
  <mergeCells count="18">
    <mergeCell ref="B4:E4"/>
    <mergeCell ref="I4:M4"/>
    <mergeCell ref="D1:L1"/>
    <mergeCell ref="B2:E2"/>
    <mergeCell ref="I2:M2"/>
    <mergeCell ref="B3:E3"/>
    <mergeCell ref="I3:M3"/>
    <mergeCell ref="B24:G24"/>
    <mergeCell ref="B25:G25"/>
    <mergeCell ref="L25:M25"/>
    <mergeCell ref="B26:G26"/>
    <mergeCell ref="H7:I7"/>
    <mergeCell ref="J7:K7"/>
    <mergeCell ref="L7:M7"/>
    <mergeCell ref="B21:G21"/>
    <mergeCell ref="I21:M23"/>
    <mergeCell ref="B22:G22"/>
    <mergeCell ref="B23:G23"/>
  </mergeCells>
  <conditionalFormatting sqref="A9:A19">
    <cfRule type="duplicateValues" dxfId="0" priority="1"/>
  </conditionalFormatting>
  <hyperlinks>
    <hyperlink ref="I5" r:id="rId1" xr:uid="{27F61508-8C9D-4C76-895B-E08781CE5223}"/>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96FCE-AED1-4A93-B249-5DA5473D1832}">
  <dimension ref="A1:Q103"/>
  <sheetViews>
    <sheetView showGridLines="0" view="pageBreakPreview" zoomScale="84" zoomScaleNormal="100" zoomScaleSheetLayoutView="84" workbookViewId="0">
      <selection activeCell="I17" sqref="I17"/>
    </sheetView>
  </sheetViews>
  <sheetFormatPr defaultColWidth="8.90625" defaultRowHeight="15"/>
  <cols>
    <col min="1" max="1" width="12.453125" style="3" customWidth="1"/>
    <col min="2" max="2" width="27.08984375" style="1" customWidth="1"/>
    <col min="3" max="3" width="15.6328125" style="1" customWidth="1"/>
    <col min="4" max="4" width="8.81640625" style="2" customWidth="1"/>
    <col min="5" max="5" width="8.81640625" style="14" customWidth="1"/>
    <col min="6" max="6" width="8.81640625" style="16" customWidth="1"/>
    <col min="7" max="7" width="8.90625" style="4"/>
    <col min="8" max="8" width="8.08984375" style="21" customWidth="1"/>
    <col min="9" max="9" width="8.90625" style="14"/>
    <col min="10" max="10" width="4.81640625" style="5" customWidth="1"/>
    <col min="11" max="11" width="40.81640625" style="5" customWidth="1"/>
    <col min="12" max="16384" width="8.90625" style="5"/>
  </cols>
  <sheetData>
    <row r="1" spans="1:14" ht="23.25" customHeight="1">
      <c r="A1" s="548" t="s">
        <v>76</v>
      </c>
      <c r="B1" s="548"/>
      <c r="C1" s="548"/>
      <c r="D1" s="548"/>
      <c r="E1" s="548"/>
      <c r="F1" s="548"/>
      <c r="G1" s="548"/>
      <c r="H1" s="548"/>
      <c r="I1" s="548"/>
      <c r="K1" s="547"/>
    </row>
    <row r="2" spans="1:14" ht="24" customHeight="1" thickBot="1">
      <c r="A2" s="548"/>
      <c r="B2" s="548"/>
      <c r="C2" s="548"/>
      <c r="D2" s="548"/>
      <c r="E2" s="548"/>
      <c r="F2" s="548"/>
      <c r="G2" s="548"/>
      <c r="H2" s="548"/>
      <c r="I2" s="548"/>
      <c r="K2" s="547"/>
    </row>
    <row r="3" spans="1:14" ht="24" customHeight="1" thickTop="1">
      <c r="A3" s="549" t="s">
        <v>18</v>
      </c>
      <c r="B3" s="550"/>
      <c r="C3" s="15" t="s">
        <v>6</v>
      </c>
      <c r="D3" s="10"/>
      <c r="E3" s="10"/>
      <c r="F3" s="19" t="s">
        <v>11</v>
      </c>
      <c r="G3" s="43"/>
      <c r="H3" s="44"/>
      <c r="I3" s="43"/>
      <c r="K3" s="547"/>
    </row>
    <row r="4" spans="1:14" ht="24" customHeight="1">
      <c r="A4" s="551" t="s">
        <v>19</v>
      </c>
      <c r="B4" s="552"/>
      <c r="C4" s="15" t="s">
        <v>7</v>
      </c>
      <c r="D4" s="10"/>
      <c r="E4" s="10"/>
      <c r="F4" s="19" t="s">
        <v>12</v>
      </c>
      <c r="G4" s="9"/>
      <c r="H4" s="23"/>
      <c r="I4" s="9"/>
      <c r="K4" s="547"/>
    </row>
    <row r="5" spans="1:14" ht="24" customHeight="1">
      <c r="A5" s="551" t="s">
        <v>20</v>
      </c>
      <c r="B5" s="552"/>
      <c r="C5" s="15" t="s">
        <v>8</v>
      </c>
      <c r="D5" s="10"/>
      <c r="E5" s="10"/>
      <c r="F5" s="20" t="s">
        <v>13</v>
      </c>
      <c r="G5" s="9"/>
      <c r="H5" s="23"/>
      <c r="I5" s="9"/>
      <c r="K5" s="547"/>
      <c r="N5" s="22"/>
    </row>
    <row r="6" spans="1:14" ht="24" customHeight="1">
      <c r="A6" s="551" t="s">
        <v>21</v>
      </c>
      <c r="B6" s="552"/>
      <c r="C6" s="15" t="s">
        <v>9</v>
      </c>
      <c r="D6" s="10"/>
      <c r="E6" s="10"/>
      <c r="F6" s="19" t="s">
        <v>14</v>
      </c>
      <c r="G6" s="9"/>
      <c r="H6" s="23"/>
      <c r="I6" s="9"/>
      <c r="K6" s="547"/>
    </row>
    <row r="7" spans="1:14" ht="24" customHeight="1">
      <c r="A7" s="553" t="s">
        <v>74</v>
      </c>
      <c r="B7" s="552"/>
      <c r="C7" s="15" t="s">
        <v>10</v>
      </c>
      <c r="D7" s="10"/>
      <c r="E7" s="10"/>
      <c r="F7" s="19" t="s">
        <v>15</v>
      </c>
      <c r="G7" s="9"/>
      <c r="H7" s="23"/>
      <c r="I7" s="9"/>
      <c r="K7" s="547"/>
    </row>
    <row r="8" spans="1:14" ht="24" customHeight="1" thickBot="1">
      <c r="A8" s="545"/>
      <c r="B8" s="546"/>
      <c r="C8" s="6"/>
      <c r="D8" s="7"/>
      <c r="E8" s="18"/>
      <c r="I8" s="4"/>
      <c r="K8" s="46"/>
    </row>
    <row r="9" spans="1:14" ht="24" customHeight="1" thickTop="1" thickBot="1">
      <c r="A9" s="8"/>
      <c r="B9" s="6"/>
      <c r="C9" s="6"/>
      <c r="D9" s="7"/>
      <c r="E9" s="18"/>
      <c r="K9" s="46"/>
    </row>
    <row r="10" spans="1:14" ht="15" customHeight="1" thickTop="1">
      <c r="A10" s="52" t="s">
        <v>44</v>
      </c>
      <c r="B10" s="53"/>
      <c r="C10" s="47"/>
      <c r="D10" s="57" t="s">
        <v>45</v>
      </c>
      <c r="E10" s="47"/>
      <c r="F10" s="47"/>
      <c r="G10" s="48"/>
      <c r="H10" s="91"/>
      <c r="I10" s="92"/>
      <c r="J10" s="11"/>
      <c r="K10" s="46"/>
    </row>
    <row r="11" spans="1:14" ht="15" customHeight="1">
      <c r="A11" s="63" t="s">
        <v>37</v>
      </c>
      <c r="B11" s="54" t="s">
        <v>56</v>
      </c>
      <c r="C11" s="13"/>
      <c r="D11" s="60" t="s">
        <v>35</v>
      </c>
      <c r="E11" s="61"/>
      <c r="F11" s="13"/>
      <c r="G11" s="49"/>
      <c r="H11" s="87" t="s">
        <v>3</v>
      </c>
      <c r="I11" s="88" t="s">
        <v>3</v>
      </c>
      <c r="J11" s="11"/>
      <c r="K11" s="46"/>
    </row>
    <row r="12" spans="1:14" ht="24" customHeight="1">
      <c r="A12" s="81" t="s">
        <v>57</v>
      </c>
      <c r="B12" s="543" t="s">
        <v>59</v>
      </c>
      <c r="C12" s="544"/>
      <c r="D12" s="69" t="s">
        <v>210</v>
      </c>
      <c r="E12" s="13"/>
      <c r="F12" s="13"/>
      <c r="G12" s="49"/>
      <c r="H12" s="89" t="s">
        <v>5</v>
      </c>
      <c r="I12" s="90" t="s">
        <v>4</v>
      </c>
      <c r="J12" s="11"/>
      <c r="K12" s="46"/>
    </row>
    <row r="13" spans="1:14" ht="15" customHeight="1">
      <c r="A13" s="63" t="s">
        <v>42</v>
      </c>
      <c r="B13" s="62">
        <v>100</v>
      </c>
      <c r="C13" s="13"/>
      <c r="D13" s="94" t="s">
        <v>36</v>
      </c>
      <c r="E13" s="13"/>
      <c r="F13" s="13"/>
      <c r="G13" s="49"/>
      <c r="H13" s="89"/>
      <c r="I13" s="93"/>
      <c r="J13" s="11"/>
      <c r="K13" s="46"/>
    </row>
    <row r="14" spans="1:14" ht="15" customHeight="1">
      <c r="A14" s="63" t="s">
        <v>38</v>
      </c>
      <c r="B14" s="62" t="s">
        <v>41</v>
      </c>
      <c r="C14" s="13"/>
      <c r="D14" s="60" t="s">
        <v>30</v>
      </c>
      <c r="E14" s="61"/>
      <c r="F14" s="13"/>
      <c r="G14" s="49"/>
      <c r="H14" s="68">
        <f>SUM(H16:H100)</f>
        <v>0</v>
      </c>
      <c r="I14" s="85">
        <f>SUM(I16:I100)</f>
        <v>0</v>
      </c>
      <c r="J14" s="11"/>
      <c r="K14" s="46"/>
    </row>
    <row r="15" spans="1:14" ht="15" customHeight="1" thickBot="1">
      <c r="A15" s="64" t="s">
        <v>43</v>
      </c>
      <c r="B15" s="56" t="s">
        <v>40</v>
      </c>
      <c r="C15" s="50"/>
      <c r="D15" s="70" t="s">
        <v>31</v>
      </c>
      <c r="E15" s="50"/>
      <c r="F15" s="50"/>
      <c r="G15" s="51"/>
      <c r="H15" s="84"/>
      <c r="I15" s="86"/>
      <c r="J15" s="11"/>
      <c r="K15" s="46"/>
    </row>
    <row r="16" spans="1:14" s="109" customFormat="1" ht="28.5" customHeight="1" thickTop="1">
      <c r="A16" s="103" t="s">
        <v>33</v>
      </c>
      <c r="B16" s="103" t="s">
        <v>0</v>
      </c>
      <c r="C16" s="103" t="s">
        <v>2</v>
      </c>
      <c r="D16" s="104" t="s">
        <v>75</v>
      </c>
      <c r="E16" s="105" t="s">
        <v>1</v>
      </c>
      <c r="F16" s="106" t="s">
        <v>16</v>
      </c>
      <c r="G16" s="107" t="s">
        <v>17</v>
      </c>
      <c r="H16" s="108" t="s">
        <v>5</v>
      </c>
      <c r="I16" s="105" t="s">
        <v>3</v>
      </c>
      <c r="K16" s="46"/>
    </row>
    <row r="17" spans="1:17" s="12" customFormat="1" ht="13.2">
      <c r="A17" s="111">
        <v>9781087758961</v>
      </c>
      <c r="B17" s="72" t="s">
        <v>77</v>
      </c>
      <c r="C17" s="72"/>
      <c r="D17" s="71"/>
      <c r="E17" s="73">
        <v>34.99</v>
      </c>
      <c r="F17" s="73">
        <v>12.97</v>
      </c>
      <c r="G17" s="40">
        <v>0.6</v>
      </c>
      <c r="H17" s="29"/>
      <c r="I17" s="30">
        <f>H17*E17*(1-G17)</f>
        <v>0</v>
      </c>
      <c r="K17" s="42"/>
      <c r="L17" s="16"/>
    </row>
    <row r="18" spans="1:17" s="12" customFormat="1" ht="13.2" hidden="1">
      <c r="A18" s="75"/>
      <c r="B18" s="76"/>
      <c r="C18" s="76"/>
      <c r="D18" s="75"/>
      <c r="E18" s="77"/>
      <c r="F18" s="78"/>
      <c r="G18" s="28"/>
      <c r="H18" s="29"/>
      <c r="I18" s="30">
        <f t="shared" ref="I18:I81" si="0">H18*E18*(1-G18)</f>
        <v>0</v>
      </c>
      <c r="K18" s="42"/>
    </row>
    <row r="19" spans="1:17" s="12" customFormat="1" ht="13.2" hidden="1">
      <c r="A19" s="75"/>
      <c r="B19" s="76"/>
      <c r="C19" s="76"/>
      <c r="D19" s="75"/>
      <c r="E19" s="77"/>
      <c r="F19" s="78"/>
      <c r="G19" s="28"/>
      <c r="H19" s="29"/>
      <c r="I19" s="30">
        <f t="shared" si="0"/>
        <v>0</v>
      </c>
      <c r="K19" s="42"/>
    </row>
    <row r="20" spans="1:17" s="12" customFormat="1" ht="14.4" hidden="1">
      <c r="A20" s="75"/>
      <c r="B20" s="76"/>
      <c r="C20" s="76"/>
      <c r="D20" s="75"/>
      <c r="E20" s="77"/>
      <c r="F20" s="78"/>
      <c r="G20" s="28"/>
      <c r="H20" s="29"/>
      <c r="I20" s="30">
        <f t="shared" si="0"/>
        <v>0</v>
      </c>
      <c r="K20" s="41"/>
    </row>
    <row r="21" spans="1:17" s="12" customFormat="1" ht="14.4" hidden="1">
      <c r="A21" s="75"/>
      <c r="B21" s="76"/>
      <c r="C21" s="76"/>
      <c r="D21" s="75"/>
      <c r="E21" s="77"/>
      <c r="F21" s="78"/>
      <c r="G21" s="28"/>
      <c r="H21" s="29"/>
      <c r="I21" s="30">
        <f t="shared" si="0"/>
        <v>0</v>
      </c>
      <c r="K21" s="41"/>
    </row>
    <row r="22" spans="1:17" s="12" customFormat="1" ht="14.4" hidden="1">
      <c r="A22" s="71"/>
      <c r="B22" s="72"/>
      <c r="C22" s="72"/>
      <c r="D22" s="71"/>
      <c r="E22" s="73"/>
      <c r="F22" s="74"/>
      <c r="G22" s="40"/>
      <c r="H22" s="29"/>
      <c r="I22" s="30">
        <f t="shared" si="0"/>
        <v>0</v>
      </c>
      <c r="K22" s="41"/>
    </row>
    <row r="23" spans="1:17" s="12" customFormat="1" ht="13.2" hidden="1">
      <c r="A23" s="75"/>
      <c r="B23" s="76"/>
      <c r="C23" s="76"/>
      <c r="D23" s="75"/>
      <c r="E23" s="77"/>
      <c r="F23" s="78"/>
      <c r="G23" s="28"/>
      <c r="H23" s="29"/>
      <c r="I23" s="30">
        <f t="shared" si="0"/>
        <v>0</v>
      </c>
    </row>
    <row r="24" spans="1:17" s="12" customFormat="1" ht="13.2" hidden="1">
      <c r="A24" s="75"/>
      <c r="B24" s="76"/>
      <c r="C24" s="76"/>
      <c r="D24" s="75"/>
      <c r="E24" s="77"/>
      <c r="F24" s="78"/>
      <c r="G24" s="28"/>
      <c r="H24" s="29"/>
      <c r="I24" s="30">
        <f t="shared" si="0"/>
        <v>0</v>
      </c>
    </row>
    <row r="25" spans="1:17" s="12" customFormat="1" ht="13.2" hidden="1">
      <c r="A25" s="75"/>
      <c r="B25" s="76"/>
      <c r="C25" s="76"/>
      <c r="D25" s="75"/>
      <c r="E25" s="77"/>
      <c r="F25" s="78"/>
      <c r="G25" s="28"/>
      <c r="H25" s="29"/>
      <c r="I25" s="30">
        <f t="shared" si="0"/>
        <v>0</v>
      </c>
    </row>
    <row r="26" spans="1:17" s="12" customFormat="1" ht="13.2" hidden="1">
      <c r="A26" s="75"/>
      <c r="B26" s="76"/>
      <c r="C26" s="76"/>
      <c r="D26" s="75"/>
      <c r="E26" s="77"/>
      <c r="F26" s="79"/>
      <c r="G26" s="28"/>
      <c r="H26" s="29"/>
      <c r="I26" s="30">
        <f t="shared" si="0"/>
        <v>0</v>
      </c>
    </row>
    <row r="27" spans="1:17" s="12" customFormat="1" ht="13.2" hidden="1">
      <c r="A27" s="75"/>
      <c r="B27" s="76"/>
      <c r="C27" s="76"/>
      <c r="D27" s="75"/>
      <c r="E27" s="77"/>
      <c r="F27" s="80"/>
      <c r="G27" s="28"/>
      <c r="H27" s="29"/>
      <c r="I27" s="30">
        <f t="shared" si="0"/>
        <v>0</v>
      </c>
    </row>
    <row r="28" spans="1:17" s="12" customFormat="1" ht="13.2" hidden="1">
      <c r="A28" s="75"/>
      <c r="B28" s="76"/>
      <c r="C28" s="76"/>
      <c r="D28" s="75"/>
      <c r="E28" s="77"/>
      <c r="F28" s="80"/>
      <c r="G28" s="28"/>
      <c r="H28" s="29"/>
      <c r="I28" s="30">
        <f t="shared" si="0"/>
        <v>0</v>
      </c>
      <c r="L28" s="45"/>
      <c r="N28" s="45"/>
      <c r="O28" s="45"/>
      <c r="P28" s="45"/>
      <c r="Q28" s="45"/>
    </row>
    <row r="29" spans="1:17" s="12" customFormat="1" ht="13.2" hidden="1">
      <c r="A29" s="75"/>
      <c r="B29" s="76"/>
      <c r="C29" s="76"/>
      <c r="D29" s="75"/>
      <c r="E29" s="77"/>
      <c r="F29" s="80"/>
      <c r="G29" s="28"/>
      <c r="H29" s="29"/>
      <c r="I29" s="30">
        <f t="shared" si="0"/>
        <v>0</v>
      </c>
      <c r="L29" s="45"/>
      <c r="N29" s="45"/>
      <c r="O29" s="45"/>
      <c r="P29" s="45"/>
      <c r="Q29" s="45"/>
    </row>
    <row r="30" spans="1:17" s="12" customFormat="1" ht="13.2" hidden="1">
      <c r="A30" s="75"/>
      <c r="B30" s="76"/>
      <c r="C30" s="76"/>
      <c r="D30" s="75"/>
      <c r="E30" s="77"/>
      <c r="F30" s="80"/>
      <c r="G30" s="28"/>
      <c r="H30" s="29"/>
      <c r="I30" s="30">
        <f t="shared" si="0"/>
        <v>0</v>
      </c>
      <c r="L30" s="45"/>
      <c r="N30" s="45"/>
      <c r="O30" s="45"/>
      <c r="P30" s="45"/>
      <c r="Q30" s="45"/>
    </row>
    <row r="31" spans="1:17" s="12" customFormat="1" ht="13.2" hidden="1">
      <c r="A31" s="75"/>
      <c r="B31" s="76"/>
      <c r="C31" s="76"/>
      <c r="D31" s="75"/>
      <c r="E31" s="77"/>
      <c r="F31" s="80"/>
      <c r="G31" s="28"/>
      <c r="H31" s="29"/>
      <c r="I31" s="30">
        <f t="shared" si="0"/>
        <v>0</v>
      </c>
    </row>
    <row r="32" spans="1:17" s="12" customFormat="1" ht="13.2" hidden="1">
      <c r="A32" s="75"/>
      <c r="B32" s="76"/>
      <c r="C32" s="76"/>
      <c r="D32" s="75"/>
      <c r="E32" s="77"/>
      <c r="F32" s="80"/>
      <c r="G32" s="28"/>
      <c r="H32" s="29"/>
      <c r="I32" s="30">
        <f t="shared" si="0"/>
        <v>0</v>
      </c>
    </row>
    <row r="33" spans="1:11" s="12" customFormat="1" ht="13.2" hidden="1">
      <c r="A33" s="75"/>
      <c r="B33" s="76"/>
      <c r="C33" s="76"/>
      <c r="D33" s="75"/>
      <c r="E33" s="77"/>
      <c r="F33" s="80"/>
      <c r="G33" s="28"/>
      <c r="H33" s="29"/>
      <c r="I33" s="30">
        <f t="shared" si="0"/>
        <v>0</v>
      </c>
    </row>
    <row r="34" spans="1:11" s="12" customFormat="1" ht="13.2" hidden="1">
      <c r="A34" s="75"/>
      <c r="B34" s="76"/>
      <c r="C34" s="76"/>
      <c r="D34" s="75"/>
      <c r="E34" s="77"/>
      <c r="F34" s="80"/>
      <c r="G34" s="28"/>
      <c r="H34" s="29"/>
      <c r="I34" s="30">
        <f t="shared" si="0"/>
        <v>0</v>
      </c>
    </row>
    <row r="35" spans="1:11" s="12" customFormat="1" ht="13.2" hidden="1">
      <c r="A35" s="24"/>
      <c r="B35" s="25"/>
      <c r="C35" s="25"/>
      <c r="D35" s="24"/>
      <c r="E35" s="26"/>
      <c r="F35" s="27"/>
      <c r="G35" s="28"/>
      <c r="H35" s="29"/>
      <c r="I35" s="30">
        <f t="shared" si="0"/>
        <v>0</v>
      </c>
    </row>
    <row r="36" spans="1:11" s="12" customFormat="1" ht="13.2" hidden="1">
      <c r="A36" s="24"/>
      <c r="B36" s="25"/>
      <c r="C36" s="25"/>
      <c r="D36" s="24"/>
      <c r="E36" s="26"/>
      <c r="F36" s="27"/>
      <c r="G36" s="28"/>
      <c r="H36" s="29"/>
      <c r="I36" s="30">
        <f t="shared" si="0"/>
        <v>0</v>
      </c>
      <c r="K36" s="46"/>
    </row>
    <row r="37" spans="1:11" s="12" customFormat="1" ht="12.75" hidden="1" customHeight="1">
      <c r="A37" s="24"/>
      <c r="B37" s="25"/>
      <c r="C37" s="25"/>
      <c r="D37" s="24"/>
      <c r="E37" s="26"/>
      <c r="F37" s="27"/>
      <c r="G37" s="28"/>
      <c r="H37" s="29"/>
      <c r="I37" s="30">
        <f t="shared" si="0"/>
        <v>0</v>
      </c>
      <c r="K37" s="46"/>
    </row>
    <row r="38" spans="1:11" s="12" customFormat="1" ht="12.75" hidden="1" customHeight="1">
      <c r="A38" s="24"/>
      <c r="B38" s="25"/>
      <c r="C38" s="25"/>
      <c r="D38" s="24"/>
      <c r="E38" s="26"/>
      <c r="F38" s="27"/>
      <c r="G38" s="28"/>
      <c r="H38" s="29"/>
      <c r="I38" s="30">
        <f t="shared" si="0"/>
        <v>0</v>
      </c>
      <c r="K38" s="46"/>
    </row>
    <row r="39" spans="1:11" s="12" customFormat="1" ht="12.75" hidden="1" customHeight="1">
      <c r="A39" s="24"/>
      <c r="B39" s="25"/>
      <c r="C39" s="25"/>
      <c r="D39" s="24"/>
      <c r="E39" s="26"/>
      <c r="F39" s="27"/>
      <c r="G39" s="28"/>
      <c r="H39" s="29"/>
      <c r="I39" s="30">
        <f t="shared" si="0"/>
        <v>0</v>
      </c>
      <c r="K39" s="46"/>
    </row>
    <row r="40" spans="1:11" s="12" customFormat="1" ht="12.75" hidden="1" customHeight="1">
      <c r="A40" s="24"/>
      <c r="B40" s="25"/>
      <c r="C40" s="25"/>
      <c r="D40" s="24"/>
      <c r="E40" s="26"/>
      <c r="F40" s="27"/>
      <c r="G40" s="28"/>
      <c r="H40" s="29"/>
      <c r="I40" s="30">
        <f t="shared" si="0"/>
        <v>0</v>
      </c>
      <c r="K40" s="46"/>
    </row>
    <row r="41" spans="1:11" s="12" customFormat="1" ht="12.75" hidden="1" customHeight="1">
      <c r="A41" s="24"/>
      <c r="B41" s="25"/>
      <c r="C41" s="25"/>
      <c r="D41" s="24"/>
      <c r="E41" s="26"/>
      <c r="F41" s="27"/>
      <c r="G41" s="28"/>
      <c r="H41" s="29"/>
      <c r="I41" s="30">
        <f t="shared" si="0"/>
        <v>0</v>
      </c>
      <c r="K41" s="46"/>
    </row>
    <row r="42" spans="1:11" s="12" customFormat="1" ht="12.75" hidden="1" customHeight="1">
      <c r="A42" s="24"/>
      <c r="B42" s="25"/>
      <c r="C42" s="25"/>
      <c r="D42" s="24"/>
      <c r="E42" s="26"/>
      <c r="F42" s="27"/>
      <c r="G42" s="28"/>
      <c r="H42" s="29"/>
      <c r="I42" s="30">
        <f t="shared" si="0"/>
        <v>0</v>
      </c>
      <c r="K42" s="46"/>
    </row>
    <row r="43" spans="1:11" s="12" customFormat="1" ht="12.75" hidden="1" customHeight="1">
      <c r="A43" s="24"/>
      <c r="B43" s="25"/>
      <c r="C43" s="25"/>
      <c r="D43" s="24"/>
      <c r="E43" s="26"/>
      <c r="F43" s="27"/>
      <c r="G43" s="28"/>
      <c r="H43" s="29"/>
      <c r="I43" s="30">
        <f t="shared" si="0"/>
        <v>0</v>
      </c>
      <c r="K43" s="46"/>
    </row>
    <row r="44" spans="1:11" s="12" customFormat="1" ht="12.75" hidden="1" customHeight="1">
      <c r="A44" s="24"/>
      <c r="B44" s="25"/>
      <c r="C44" s="25"/>
      <c r="D44" s="24"/>
      <c r="E44" s="26"/>
      <c r="F44" s="27"/>
      <c r="G44" s="28"/>
      <c r="H44" s="29"/>
      <c r="I44" s="30">
        <f t="shared" si="0"/>
        <v>0</v>
      </c>
      <c r="K44" s="46"/>
    </row>
    <row r="45" spans="1:11" s="12" customFormat="1" ht="12.75" hidden="1" customHeight="1">
      <c r="A45" s="24"/>
      <c r="B45" s="25"/>
      <c r="C45" s="25"/>
      <c r="D45" s="24"/>
      <c r="E45" s="26"/>
      <c r="F45" s="27"/>
      <c r="G45" s="28"/>
      <c r="H45" s="29"/>
      <c r="I45" s="30">
        <f t="shared" si="0"/>
        <v>0</v>
      </c>
      <c r="K45" s="46"/>
    </row>
    <row r="46" spans="1:11" s="12" customFormat="1" ht="12.75" hidden="1" customHeight="1">
      <c r="A46" s="24"/>
      <c r="B46" s="25"/>
      <c r="C46" s="25"/>
      <c r="D46" s="24"/>
      <c r="E46" s="26"/>
      <c r="F46" s="27"/>
      <c r="G46" s="28"/>
      <c r="H46" s="29"/>
      <c r="I46" s="30">
        <f t="shared" si="0"/>
        <v>0</v>
      </c>
      <c r="K46" s="46"/>
    </row>
    <row r="47" spans="1:11" s="12" customFormat="1" ht="12.75" hidden="1" customHeight="1">
      <c r="A47" s="24"/>
      <c r="B47" s="25"/>
      <c r="C47" s="25"/>
      <c r="D47" s="24"/>
      <c r="E47" s="26"/>
      <c r="F47" s="27"/>
      <c r="G47" s="28"/>
      <c r="H47" s="29"/>
      <c r="I47" s="30">
        <f t="shared" si="0"/>
        <v>0</v>
      </c>
      <c r="K47" s="46"/>
    </row>
    <row r="48" spans="1:11" s="12" customFormat="1" ht="12.75" hidden="1" customHeight="1">
      <c r="A48" s="24"/>
      <c r="B48" s="25"/>
      <c r="C48" s="25"/>
      <c r="D48" s="24"/>
      <c r="E48" s="26"/>
      <c r="F48" s="27"/>
      <c r="G48" s="28"/>
      <c r="H48" s="29"/>
      <c r="I48" s="30">
        <f t="shared" si="0"/>
        <v>0</v>
      </c>
      <c r="K48" s="46"/>
    </row>
    <row r="49" spans="1:11" s="12" customFormat="1" ht="12.75" hidden="1" customHeight="1">
      <c r="A49" s="24"/>
      <c r="B49" s="25"/>
      <c r="C49" s="25"/>
      <c r="D49" s="24"/>
      <c r="E49" s="26"/>
      <c r="F49" s="27"/>
      <c r="G49" s="28"/>
      <c r="H49" s="29"/>
      <c r="I49" s="30">
        <f t="shared" si="0"/>
        <v>0</v>
      </c>
      <c r="K49" s="46"/>
    </row>
    <row r="50" spans="1:11" s="12" customFormat="1" ht="12.75" hidden="1" customHeight="1">
      <c r="A50" s="24"/>
      <c r="B50" s="25"/>
      <c r="C50" s="25"/>
      <c r="D50" s="24"/>
      <c r="E50" s="26"/>
      <c r="F50" s="27"/>
      <c r="G50" s="28"/>
      <c r="H50" s="29"/>
      <c r="I50" s="30">
        <f t="shared" si="0"/>
        <v>0</v>
      </c>
      <c r="K50" s="46"/>
    </row>
    <row r="51" spans="1:11" s="12" customFormat="1" ht="12.75" hidden="1" customHeight="1">
      <c r="A51" s="24"/>
      <c r="B51" s="25"/>
      <c r="C51" s="25"/>
      <c r="D51" s="24"/>
      <c r="E51" s="26"/>
      <c r="F51" s="27"/>
      <c r="G51" s="28"/>
      <c r="H51" s="29"/>
      <c r="I51" s="30">
        <f t="shared" si="0"/>
        <v>0</v>
      </c>
      <c r="K51" s="46"/>
    </row>
    <row r="52" spans="1:11" s="12" customFormat="1" ht="12.75" hidden="1" customHeight="1">
      <c r="A52" s="24"/>
      <c r="B52" s="25"/>
      <c r="C52" s="25"/>
      <c r="D52" s="24"/>
      <c r="E52" s="26"/>
      <c r="F52" s="27"/>
      <c r="G52" s="28"/>
      <c r="H52" s="29"/>
      <c r="I52" s="30">
        <f t="shared" si="0"/>
        <v>0</v>
      </c>
      <c r="K52" s="46"/>
    </row>
    <row r="53" spans="1:11" s="12" customFormat="1" ht="12.75" hidden="1" customHeight="1">
      <c r="A53" s="24"/>
      <c r="B53" s="25"/>
      <c r="C53" s="25"/>
      <c r="D53" s="24"/>
      <c r="E53" s="26"/>
      <c r="F53" s="27"/>
      <c r="G53" s="28"/>
      <c r="H53" s="29"/>
      <c r="I53" s="30">
        <f t="shared" si="0"/>
        <v>0</v>
      </c>
      <c r="K53" s="46"/>
    </row>
    <row r="54" spans="1:11" s="12" customFormat="1" ht="12.75" hidden="1" customHeight="1">
      <c r="A54" s="24"/>
      <c r="B54" s="25"/>
      <c r="C54" s="25"/>
      <c r="D54" s="24"/>
      <c r="E54" s="26"/>
      <c r="F54" s="27"/>
      <c r="G54" s="28"/>
      <c r="H54" s="29"/>
      <c r="I54" s="30">
        <f t="shared" si="0"/>
        <v>0</v>
      </c>
      <c r="K54" s="46"/>
    </row>
    <row r="55" spans="1:11" s="12" customFormat="1" ht="12.75" hidden="1" customHeight="1">
      <c r="A55" s="24"/>
      <c r="B55" s="25"/>
      <c r="C55" s="25"/>
      <c r="D55" s="24"/>
      <c r="E55" s="26"/>
      <c r="F55" s="27"/>
      <c r="G55" s="28"/>
      <c r="H55" s="29"/>
      <c r="I55" s="30">
        <f t="shared" si="0"/>
        <v>0</v>
      </c>
      <c r="K55" s="46"/>
    </row>
    <row r="56" spans="1:11" s="12" customFormat="1" ht="12.75" hidden="1" customHeight="1">
      <c r="A56" s="24"/>
      <c r="B56" s="25"/>
      <c r="C56" s="25"/>
      <c r="D56" s="24"/>
      <c r="E56" s="26"/>
      <c r="F56" s="27"/>
      <c r="G56" s="28"/>
      <c r="H56" s="29"/>
      <c r="I56" s="30">
        <f t="shared" si="0"/>
        <v>0</v>
      </c>
      <c r="K56" s="46"/>
    </row>
    <row r="57" spans="1:11" s="12" customFormat="1" ht="12.75" hidden="1" customHeight="1">
      <c r="A57" s="24"/>
      <c r="B57" s="25"/>
      <c r="C57" s="25"/>
      <c r="D57" s="24"/>
      <c r="E57" s="26"/>
      <c r="F57" s="27"/>
      <c r="G57" s="28"/>
      <c r="H57" s="29"/>
      <c r="I57" s="30">
        <f t="shared" si="0"/>
        <v>0</v>
      </c>
      <c r="K57" s="46"/>
    </row>
    <row r="58" spans="1:11" s="12" customFormat="1" ht="12.75" hidden="1" customHeight="1">
      <c r="A58" s="24"/>
      <c r="B58" s="25"/>
      <c r="C58" s="25"/>
      <c r="D58" s="24"/>
      <c r="E58" s="26"/>
      <c r="F58" s="27"/>
      <c r="G58" s="28"/>
      <c r="H58" s="29"/>
      <c r="I58" s="30">
        <f t="shared" si="0"/>
        <v>0</v>
      </c>
      <c r="K58" s="46"/>
    </row>
    <row r="59" spans="1:11" s="12" customFormat="1" ht="12.75" hidden="1" customHeight="1">
      <c r="A59" s="24"/>
      <c r="B59" s="25"/>
      <c r="C59" s="25"/>
      <c r="D59" s="24"/>
      <c r="E59" s="26"/>
      <c r="F59" s="27"/>
      <c r="G59" s="28"/>
      <c r="H59" s="29"/>
      <c r="I59" s="30">
        <f t="shared" si="0"/>
        <v>0</v>
      </c>
      <c r="K59" s="46"/>
    </row>
    <row r="60" spans="1:11" s="12" customFormat="1" ht="12.75" hidden="1" customHeight="1">
      <c r="A60" s="24"/>
      <c r="B60" s="25"/>
      <c r="C60" s="25"/>
      <c r="D60" s="24"/>
      <c r="E60" s="26"/>
      <c r="F60" s="27"/>
      <c r="G60" s="28"/>
      <c r="H60" s="29"/>
      <c r="I60" s="30">
        <f t="shared" si="0"/>
        <v>0</v>
      </c>
      <c r="K60" s="46"/>
    </row>
    <row r="61" spans="1:11" s="12" customFormat="1" ht="12.75" hidden="1" customHeight="1">
      <c r="A61" s="24"/>
      <c r="B61" s="25"/>
      <c r="C61" s="25"/>
      <c r="D61" s="24"/>
      <c r="E61" s="26"/>
      <c r="F61" s="27"/>
      <c r="G61" s="28"/>
      <c r="H61" s="29"/>
      <c r="I61" s="30">
        <f t="shared" si="0"/>
        <v>0</v>
      </c>
      <c r="K61" s="46"/>
    </row>
    <row r="62" spans="1:11" s="12" customFormat="1" ht="12.75" hidden="1" customHeight="1">
      <c r="A62" s="24"/>
      <c r="B62" s="25"/>
      <c r="C62" s="25"/>
      <c r="D62" s="24"/>
      <c r="E62" s="26"/>
      <c r="F62" s="27"/>
      <c r="G62" s="28"/>
      <c r="H62" s="29"/>
      <c r="I62" s="30">
        <f t="shared" si="0"/>
        <v>0</v>
      </c>
      <c r="K62" s="46"/>
    </row>
    <row r="63" spans="1:11" s="12" customFormat="1" ht="12.75" hidden="1" customHeight="1">
      <c r="A63" s="24"/>
      <c r="B63" s="25"/>
      <c r="C63" s="25"/>
      <c r="D63" s="24"/>
      <c r="E63" s="26"/>
      <c r="F63" s="27"/>
      <c r="G63" s="28"/>
      <c r="H63" s="29"/>
      <c r="I63" s="30">
        <f t="shared" si="0"/>
        <v>0</v>
      </c>
      <c r="K63" s="46"/>
    </row>
    <row r="64" spans="1:11" s="12" customFormat="1" ht="12.75" hidden="1" customHeight="1">
      <c r="A64" s="24"/>
      <c r="B64" s="25"/>
      <c r="C64" s="25"/>
      <c r="D64" s="24"/>
      <c r="E64" s="26"/>
      <c r="F64" s="27"/>
      <c r="G64" s="28"/>
      <c r="H64" s="29"/>
      <c r="I64" s="30">
        <f t="shared" si="0"/>
        <v>0</v>
      </c>
      <c r="K64" s="46"/>
    </row>
    <row r="65" spans="1:11" s="38" customFormat="1" ht="12.75" hidden="1" customHeight="1">
      <c r="A65" s="24"/>
      <c r="B65" s="25"/>
      <c r="C65" s="25"/>
      <c r="D65" s="24"/>
      <c r="E65" s="26"/>
      <c r="F65" s="27"/>
      <c r="G65" s="28"/>
      <c r="H65" s="29"/>
      <c r="I65" s="30">
        <f t="shared" si="0"/>
        <v>0</v>
      </c>
      <c r="K65" s="46"/>
    </row>
    <row r="66" spans="1:11" s="38" customFormat="1" ht="12.75" hidden="1" customHeight="1">
      <c r="A66" s="24"/>
      <c r="B66" s="25"/>
      <c r="C66" s="25"/>
      <c r="D66" s="24"/>
      <c r="E66" s="26"/>
      <c r="F66" s="27"/>
      <c r="G66" s="28"/>
      <c r="H66" s="29"/>
      <c r="I66" s="30">
        <f t="shared" si="0"/>
        <v>0</v>
      </c>
      <c r="K66" s="46"/>
    </row>
    <row r="67" spans="1:11" s="38" customFormat="1" ht="12.75" hidden="1" customHeight="1">
      <c r="A67" s="24"/>
      <c r="B67" s="25"/>
      <c r="C67" s="25"/>
      <c r="D67" s="24"/>
      <c r="E67" s="26"/>
      <c r="F67" s="27"/>
      <c r="G67" s="28"/>
      <c r="H67" s="29"/>
      <c r="I67" s="30">
        <f t="shared" si="0"/>
        <v>0</v>
      </c>
      <c r="K67" s="46"/>
    </row>
    <row r="68" spans="1:11" s="38" customFormat="1" ht="12.75" hidden="1" customHeight="1">
      <c r="A68" s="24"/>
      <c r="B68" s="25"/>
      <c r="C68" s="25"/>
      <c r="D68" s="24"/>
      <c r="E68" s="26"/>
      <c r="F68" s="27"/>
      <c r="G68" s="28"/>
      <c r="H68" s="29"/>
      <c r="I68" s="30">
        <f t="shared" si="0"/>
        <v>0</v>
      </c>
      <c r="K68" s="46"/>
    </row>
    <row r="69" spans="1:11" s="38" customFormat="1" ht="12.75" hidden="1" customHeight="1">
      <c r="A69" s="24"/>
      <c r="B69" s="25"/>
      <c r="C69" s="25"/>
      <c r="D69" s="24"/>
      <c r="E69" s="26"/>
      <c r="F69" s="27"/>
      <c r="G69" s="28"/>
      <c r="H69" s="29"/>
      <c r="I69" s="30">
        <f t="shared" si="0"/>
        <v>0</v>
      </c>
      <c r="K69" s="46"/>
    </row>
    <row r="70" spans="1:11" s="38" customFormat="1" ht="12.75" hidden="1" customHeight="1">
      <c r="A70" s="24"/>
      <c r="B70" s="25"/>
      <c r="C70" s="25"/>
      <c r="D70" s="24"/>
      <c r="E70" s="26"/>
      <c r="F70" s="27"/>
      <c r="G70" s="28"/>
      <c r="H70" s="29"/>
      <c r="I70" s="30">
        <f t="shared" si="0"/>
        <v>0</v>
      </c>
      <c r="K70" s="46"/>
    </row>
    <row r="71" spans="1:11" s="38" customFormat="1" ht="12.75" hidden="1" customHeight="1">
      <c r="A71" s="24"/>
      <c r="B71" s="25"/>
      <c r="C71" s="25"/>
      <c r="D71" s="24"/>
      <c r="E71" s="26"/>
      <c r="F71" s="27"/>
      <c r="G71" s="28"/>
      <c r="H71" s="29"/>
      <c r="I71" s="30">
        <f t="shared" si="0"/>
        <v>0</v>
      </c>
      <c r="K71" s="46"/>
    </row>
    <row r="72" spans="1:11" s="38" customFormat="1" ht="12.75" hidden="1" customHeight="1">
      <c r="A72" s="24"/>
      <c r="B72" s="25"/>
      <c r="C72" s="25"/>
      <c r="D72" s="24"/>
      <c r="E72" s="26"/>
      <c r="F72" s="27"/>
      <c r="G72" s="28"/>
      <c r="H72" s="29"/>
      <c r="I72" s="30">
        <f t="shared" si="0"/>
        <v>0</v>
      </c>
      <c r="K72" s="46"/>
    </row>
    <row r="73" spans="1:11" s="38" customFormat="1" ht="12.75" hidden="1" customHeight="1">
      <c r="A73" s="24"/>
      <c r="B73" s="25"/>
      <c r="C73" s="25"/>
      <c r="D73" s="24"/>
      <c r="E73" s="26"/>
      <c r="F73" s="27"/>
      <c r="G73" s="28"/>
      <c r="H73" s="29"/>
      <c r="I73" s="30">
        <f t="shared" si="0"/>
        <v>0</v>
      </c>
      <c r="K73" s="46"/>
    </row>
    <row r="74" spans="1:11" s="38" customFormat="1" ht="12.75" hidden="1" customHeight="1">
      <c r="A74" s="24"/>
      <c r="B74" s="25"/>
      <c r="C74" s="25"/>
      <c r="D74" s="24"/>
      <c r="E74" s="26"/>
      <c r="F74" s="27"/>
      <c r="G74" s="28"/>
      <c r="H74" s="29"/>
      <c r="I74" s="30">
        <f t="shared" si="0"/>
        <v>0</v>
      </c>
      <c r="K74" s="46"/>
    </row>
    <row r="75" spans="1:11" s="38" customFormat="1" ht="12.75" hidden="1" customHeight="1">
      <c r="A75" s="24"/>
      <c r="B75" s="25"/>
      <c r="C75" s="25"/>
      <c r="D75" s="24"/>
      <c r="E75" s="26"/>
      <c r="F75" s="27"/>
      <c r="G75" s="28"/>
      <c r="H75" s="29"/>
      <c r="I75" s="30">
        <f t="shared" si="0"/>
        <v>0</v>
      </c>
      <c r="K75" s="46"/>
    </row>
    <row r="76" spans="1:11" s="38" customFormat="1" ht="12.75" hidden="1" customHeight="1">
      <c r="A76" s="24"/>
      <c r="B76" s="25"/>
      <c r="C76" s="25"/>
      <c r="D76" s="24"/>
      <c r="E76" s="26"/>
      <c r="F76" s="27"/>
      <c r="G76" s="28"/>
      <c r="H76" s="29"/>
      <c r="I76" s="30">
        <f t="shared" si="0"/>
        <v>0</v>
      </c>
      <c r="K76" s="46"/>
    </row>
    <row r="77" spans="1:11" s="38" customFormat="1" ht="15" hidden="1" customHeight="1">
      <c r="A77" s="24"/>
      <c r="B77" s="25"/>
      <c r="C77" s="25"/>
      <c r="D77" s="24"/>
      <c r="E77" s="26"/>
      <c r="F77" s="27"/>
      <c r="G77" s="28"/>
      <c r="H77" s="29"/>
      <c r="I77" s="30">
        <f t="shared" si="0"/>
        <v>0</v>
      </c>
      <c r="K77" s="46"/>
    </row>
    <row r="78" spans="1:11" s="38" customFormat="1" ht="15" hidden="1" customHeight="1">
      <c r="A78" s="24"/>
      <c r="B78" s="25"/>
      <c r="C78" s="25"/>
      <c r="D78" s="24"/>
      <c r="E78" s="26"/>
      <c r="F78" s="27"/>
      <c r="G78" s="28"/>
      <c r="H78" s="29"/>
      <c r="I78" s="30">
        <f t="shared" si="0"/>
        <v>0</v>
      </c>
      <c r="K78" s="46"/>
    </row>
    <row r="79" spans="1:11" s="38" customFormat="1" ht="15" hidden="1" customHeight="1">
      <c r="A79" s="24"/>
      <c r="B79" s="25"/>
      <c r="C79" s="25"/>
      <c r="D79" s="24"/>
      <c r="E79" s="26"/>
      <c r="F79" s="27"/>
      <c r="G79" s="28"/>
      <c r="H79" s="29"/>
      <c r="I79" s="30">
        <f t="shared" si="0"/>
        <v>0</v>
      </c>
      <c r="K79" s="46"/>
    </row>
    <row r="80" spans="1:11" s="38" customFormat="1" ht="15" hidden="1" customHeight="1">
      <c r="A80" s="24"/>
      <c r="B80" s="25"/>
      <c r="C80" s="25"/>
      <c r="D80" s="24"/>
      <c r="E80" s="26"/>
      <c r="F80" s="27"/>
      <c r="G80" s="28"/>
      <c r="H80" s="29"/>
      <c r="I80" s="30">
        <f t="shared" si="0"/>
        <v>0</v>
      </c>
      <c r="K80" s="46"/>
    </row>
    <row r="81" spans="1:11" s="38" customFormat="1" ht="15" hidden="1" customHeight="1">
      <c r="A81" s="24"/>
      <c r="B81" s="25"/>
      <c r="C81" s="25"/>
      <c r="D81" s="24"/>
      <c r="E81" s="26"/>
      <c r="F81" s="27"/>
      <c r="G81" s="28"/>
      <c r="H81" s="29"/>
      <c r="I81" s="30">
        <f t="shared" si="0"/>
        <v>0</v>
      </c>
      <c r="K81" s="46"/>
    </row>
    <row r="82" spans="1:11" s="38" customFormat="1" ht="15" hidden="1" customHeight="1">
      <c r="A82" s="24"/>
      <c r="B82" s="25"/>
      <c r="C82" s="25"/>
      <c r="D82" s="24"/>
      <c r="E82" s="26"/>
      <c r="F82" s="27"/>
      <c r="G82" s="28"/>
      <c r="H82" s="29"/>
      <c r="I82" s="30">
        <f t="shared" ref="I82:I100" si="1">H82*E82*(1-G82)</f>
        <v>0</v>
      </c>
      <c r="K82" s="46"/>
    </row>
    <row r="83" spans="1:11" s="38" customFormat="1" ht="15" hidden="1" customHeight="1">
      <c r="A83" s="24"/>
      <c r="B83" s="25"/>
      <c r="C83" s="25"/>
      <c r="D83" s="24"/>
      <c r="E83" s="26"/>
      <c r="F83" s="27"/>
      <c r="G83" s="28"/>
      <c r="H83" s="29"/>
      <c r="I83" s="30">
        <f t="shared" si="1"/>
        <v>0</v>
      </c>
      <c r="K83" s="46"/>
    </row>
    <row r="84" spans="1:11" s="38" customFormat="1" ht="15" hidden="1" customHeight="1">
      <c r="A84" s="24"/>
      <c r="B84" s="25"/>
      <c r="C84" s="25"/>
      <c r="D84" s="24"/>
      <c r="E84" s="26"/>
      <c r="F84" s="27"/>
      <c r="G84" s="28"/>
      <c r="H84" s="29"/>
      <c r="I84" s="30">
        <f t="shared" si="1"/>
        <v>0</v>
      </c>
      <c r="K84" s="46"/>
    </row>
    <row r="85" spans="1:11" s="38" customFormat="1" ht="15" hidden="1" customHeight="1">
      <c r="A85" s="24"/>
      <c r="B85" s="25"/>
      <c r="C85" s="25"/>
      <c r="D85" s="24"/>
      <c r="E85" s="26"/>
      <c r="F85" s="27"/>
      <c r="G85" s="28"/>
      <c r="H85" s="29"/>
      <c r="I85" s="30">
        <f t="shared" si="1"/>
        <v>0</v>
      </c>
      <c r="K85" s="46"/>
    </row>
    <row r="86" spans="1:11" s="38" customFormat="1" ht="15" hidden="1" customHeight="1">
      <c r="A86" s="24"/>
      <c r="B86" s="25"/>
      <c r="C86" s="25"/>
      <c r="D86" s="24"/>
      <c r="E86" s="26"/>
      <c r="F86" s="27"/>
      <c r="G86" s="28"/>
      <c r="H86" s="29"/>
      <c r="I86" s="30">
        <f t="shared" si="1"/>
        <v>0</v>
      </c>
      <c r="K86" s="46"/>
    </row>
    <row r="87" spans="1:11" s="38" customFormat="1" ht="15" hidden="1" customHeight="1">
      <c r="A87" s="24"/>
      <c r="B87" s="25"/>
      <c r="C87" s="25"/>
      <c r="D87" s="24"/>
      <c r="E87" s="26"/>
      <c r="F87" s="27"/>
      <c r="G87" s="28"/>
      <c r="H87" s="29"/>
      <c r="I87" s="30">
        <f t="shared" si="1"/>
        <v>0</v>
      </c>
      <c r="K87" s="46"/>
    </row>
    <row r="88" spans="1:11" ht="15" hidden="1" customHeight="1">
      <c r="A88" s="24"/>
      <c r="B88" s="25"/>
      <c r="C88" s="25"/>
      <c r="D88" s="24"/>
      <c r="E88" s="26"/>
      <c r="F88" s="27"/>
      <c r="G88" s="28"/>
      <c r="H88" s="29"/>
      <c r="I88" s="30">
        <f t="shared" si="1"/>
        <v>0</v>
      </c>
      <c r="K88" s="46"/>
    </row>
    <row r="89" spans="1:11" ht="15" hidden="1" customHeight="1">
      <c r="A89" s="24"/>
      <c r="B89" s="25"/>
      <c r="C89" s="25"/>
      <c r="D89" s="24"/>
      <c r="E89" s="26"/>
      <c r="F89" s="27"/>
      <c r="G89" s="28"/>
      <c r="H89" s="29"/>
      <c r="I89" s="30">
        <f t="shared" si="1"/>
        <v>0</v>
      </c>
      <c r="K89" s="46"/>
    </row>
    <row r="90" spans="1:11" ht="15" hidden="1" customHeight="1">
      <c r="A90" s="24"/>
      <c r="B90" s="25"/>
      <c r="C90" s="25"/>
      <c r="D90" s="24"/>
      <c r="E90" s="26"/>
      <c r="F90" s="27"/>
      <c r="G90" s="28"/>
      <c r="H90" s="29"/>
      <c r="I90" s="30">
        <f t="shared" si="1"/>
        <v>0</v>
      </c>
      <c r="K90" s="46"/>
    </row>
    <row r="91" spans="1:11" ht="15" hidden="1" customHeight="1">
      <c r="A91" s="24"/>
      <c r="B91" s="25"/>
      <c r="C91" s="25"/>
      <c r="D91" s="24"/>
      <c r="E91" s="26"/>
      <c r="F91" s="27"/>
      <c r="G91" s="28"/>
      <c r="H91" s="29"/>
      <c r="I91" s="30">
        <f t="shared" si="1"/>
        <v>0</v>
      </c>
      <c r="K91" s="46"/>
    </row>
    <row r="92" spans="1:11" ht="15" hidden="1" customHeight="1">
      <c r="A92" s="24"/>
      <c r="B92" s="25"/>
      <c r="C92" s="25"/>
      <c r="D92" s="24"/>
      <c r="E92" s="26"/>
      <c r="F92" s="27"/>
      <c r="G92" s="28"/>
      <c r="H92" s="29"/>
      <c r="I92" s="30">
        <f t="shared" si="1"/>
        <v>0</v>
      </c>
      <c r="K92" s="46"/>
    </row>
    <row r="93" spans="1:11" ht="15" hidden="1" customHeight="1">
      <c r="A93" s="24"/>
      <c r="B93" s="25"/>
      <c r="C93" s="25"/>
      <c r="D93" s="24"/>
      <c r="E93" s="26"/>
      <c r="F93" s="27"/>
      <c r="G93" s="28"/>
      <c r="H93" s="29"/>
      <c r="I93" s="30">
        <f t="shared" si="1"/>
        <v>0</v>
      </c>
      <c r="K93" s="46"/>
    </row>
    <row r="94" spans="1:11" ht="15" hidden="1" customHeight="1">
      <c r="A94" s="24"/>
      <c r="B94" s="25"/>
      <c r="C94" s="25"/>
      <c r="D94" s="24"/>
      <c r="E94" s="26"/>
      <c r="F94" s="27"/>
      <c r="G94" s="28"/>
      <c r="H94" s="29"/>
      <c r="I94" s="30">
        <f t="shared" si="1"/>
        <v>0</v>
      </c>
      <c r="K94" s="46"/>
    </row>
    <row r="95" spans="1:11" ht="15" hidden="1" customHeight="1">
      <c r="A95" s="24"/>
      <c r="B95" s="25"/>
      <c r="C95" s="25"/>
      <c r="D95" s="24"/>
      <c r="E95" s="26"/>
      <c r="F95" s="27"/>
      <c r="G95" s="28"/>
      <c r="H95" s="29"/>
      <c r="I95" s="30">
        <f t="shared" si="1"/>
        <v>0</v>
      </c>
      <c r="K95" s="46"/>
    </row>
    <row r="96" spans="1:11" ht="15" hidden="1" customHeight="1">
      <c r="A96" s="24"/>
      <c r="B96" s="25"/>
      <c r="C96" s="25"/>
      <c r="D96" s="24"/>
      <c r="E96" s="26"/>
      <c r="F96" s="27"/>
      <c r="G96" s="28"/>
      <c r="H96" s="29"/>
      <c r="I96" s="30">
        <f t="shared" si="1"/>
        <v>0</v>
      </c>
      <c r="K96" s="46"/>
    </row>
    <row r="97" spans="1:11" ht="15" hidden="1" customHeight="1">
      <c r="A97" s="24"/>
      <c r="B97" s="25"/>
      <c r="C97" s="25"/>
      <c r="D97" s="24"/>
      <c r="E97" s="26"/>
      <c r="F97" s="27"/>
      <c r="G97" s="28"/>
      <c r="H97" s="29"/>
      <c r="I97" s="30">
        <f t="shared" si="1"/>
        <v>0</v>
      </c>
      <c r="K97" s="46"/>
    </row>
    <row r="98" spans="1:11" ht="15" hidden="1" customHeight="1">
      <c r="A98" s="24"/>
      <c r="B98" s="25"/>
      <c r="C98" s="25"/>
      <c r="D98" s="24"/>
      <c r="E98" s="26"/>
      <c r="F98" s="27"/>
      <c r="G98" s="28"/>
      <c r="H98" s="29"/>
      <c r="I98" s="30">
        <f t="shared" si="1"/>
        <v>0</v>
      </c>
      <c r="K98" s="46"/>
    </row>
    <row r="99" spans="1:11" ht="15" hidden="1" customHeight="1">
      <c r="A99" s="24"/>
      <c r="B99" s="25"/>
      <c r="C99" s="25"/>
      <c r="D99" s="24"/>
      <c r="E99" s="26"/>
      <c r="F99" s="27"/>
      <c r="G99" s="28"/>
      <c r="H99" s="29"/>
      <c r="I99" s="30">
        <f t="shared" si="1"/>
        <v>0</v>
      </c>
      <c r="K99" s="46"/>
    </row>
    <row r="100" spans="1:11" ht="15" hidden="1" customHeight="1">
      <c r="A100" s="24"/>
      <c r="B100" s="25"/>
      <c r="C100" s="25"/>
      <c r="D100" s="24"/>
      <c r="E100" s="26"/>
      <c r="F100" s="27"/>
      <c r="G100" s="28"/>
      <c r="H100" s="29"/>
      <c r="I100" s="30">
        <f t="shared" si="1"/>
        <v>0</v>
      </c>
      <c r="K100" s="46"/>
    </row>
    <row r="101" spans="1:11" ht="15" hidden="1" customHeight="1">
      <c r="A101" s="83" t="s">
        <v>39</v>
      </c>
      <c r="K101" s="46"/>
    </row>
    <row r="102" spans="1:11" ht="15" hidden="1" customHeight="1">
      <c r="K102" s="46"/>
    </row>
    <row r="103" spans="1:11" ht="15" customHeight="1">
      <c r="K103" s="46"/>
    </row>
  </sheetData>
  <sheetProtection formatCells="0" formatRows="0" insertRows="0" deleteRows="0"/>
  <mergeCells count="9">
    <mergeCell ref="B12:C12"/>
    <mergeCell ref="A8:B8"/>
    <mergeCell ref="K1:K7"/>
    <mergeCell ref="A1:I2"/>
    <mergeCell ref="A3:B3"/>
    <mergeCell ref="A4:B4"/>
    <mergeCell ref="A5:B5"/>
    <mergeCell ref="A6:B6"/>
    <mergeCell ref="A7:B7"/>
  </mergeCells>
  <conditionalFormatting sqref="A17:I100">
    <cfRule type="notContainsBlanks" dxfId="27" priority="4">
      <formula>LEN(TRIM(A17))&gt;0</formula>
    </cfRule>
  </conditionalFormatting>
  <conditionalFormatting sqref="A35:A1048576">
    <cfRule type="duplicateValues" dxfId="26" priority="19"/>
  </conditionalFormatting>
  <conditionalFormatting sqref="A1:A1048576">
    <cfRule type="duplicateValues" dxfId="25" priority="1"/>
  </conditionalFormatting>
  <hyperlinks>
    <hyperlink ref="A7" r:id="rId1" xr:uid="{A342CC82-A104-4762-8072-52FA19449034}"/>
  </hyperlinks>
  <printOptions horizontalCentered="1"/>
  <pageMargins left="0.2" right="0.2" top="0.25" bottom="0.5" header="0.3" footer="0.3"/>
  <pageSetup orientation="landscape" r:id="rId2"/>
  <headerFooter>
    <oddFooter>&amp;C&amp;"-,Regular"&amp;11&amp;A  &amp;F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830B5-0C92-4DFA-9CBE-3A9331F8620B}">
  <sheetPr>
    <pageSetUpPr fitToPage="1"/>
  </sheetPr>
  <dimension ref="A1:J20"/>
  <sheetViews>
    <sheetView showGridLines="0" workbookViewId="0">
      <selection activeCell="L3" sqref="L3"/>
    </sheetView>
  </sheetViews>
  <sheetFormatPr defaultColWidth="8.90625" defaultRowHeight="15.6"/>
  <cols>
    <col min="1" max="1" width="13" style="229" bestFit="1" customWidth="1"/>
    <col min="2" max="2" width="20.36328125" style="229" customWidth="1"/>
    <col min="3" max="3" width="7.54296875" style="232" bestFit="1" customWidth="1"/>
    <col min="4" max="5" width="8.6328125" style="229" bestFit="1" customWidth="1"/>
    <col min="6" max="6" width="10" style="229" customWidth="1"/>
    <col min="7" max="7" width="9.54296875" style="229" bestFit="1" customWidth="1"/>
    <col min="8" max="8" width="9.08984375" style="231" customWidth="1"/>
    <col min="9" max="10" width="9.08984375" style="230" customWidth="1"/>
    <col min="11" max="16384" width="8.90625" style="229"/>
  </cols>
  <sheetData>
    <row r="1" spans="1:10" s="169" customFormat="1" ht="54.75" customHeight="1">
      <c r="A1" s="178"/>
      <c r="B1" s="179"/>
      <c r="C1" s="554" t="s">
        <v>229</v>
      </c>
      <c r="D1" s="554"/>
      <c r="E1" s="554"/>
      <c r="F1" s="554"/>
      <c r="G1" s="554"/>
      <c r="H1" s="554"/>
      <c r="I1" s="554"/>
      <c r="J1" s="554"/>
    </row>
    <row r="2" spans="1:10" s="172" customFormat="1" ht="36" customHeight="1" thickBot="1">
      <c r="A2" s="273" t="s">
        <v>228</v>
      </c>
      <c r="B2" s="272" t="s">
        <v>227</v>
      </c>
      <c r="C2" s="271"/>
      <c r="D2" s="271"/>
      <c r="E2" s="276"/>
      <c r="F2" s="275" t="s">
        <v>226</v>
      </c>
      <c r="G2" s="272" t="s">
        <v>225</v>
      </c>
      <c r="H2" s="271"/>
      <c r="I2" s="274"/>
      <c r="J2" s="274"/>
    </row>
    <row r="3" spans="1:10" s="172" customFormat="1" ht="36" customHeight="1" thickBot="1">
      <c r="A3" s="273" t="s">
        <v>224</v>
      </c>
      <c r="B3" s="272" t="s">
        <v>223</v>
      </c>
      <c r="C3" s="271"/>
      <c r="D3" s="271"/>
      <c r="E3" s="268"/>
      <c r="F3" s="273" t="s">
        <v>222</v>
      </c>
      <c r="G3" s="272" t="s">
        <v>221</v>
      </c>
      <c r="H3" s="271"/>
      <c r="I3" s="268"/>
      <c r="J3" s="268"/>
    </row>
    <row r="4" spans="1:10" s="172" customFormat="1" ht="18.600000000000001">
      <c r="A4" s="270"/>
      <c r="B4" s="269"/>
      <c r="C4" s="268"/>
      <c r="D4" s="268"/>
      <c r="E4" s="268"/>
      <c r="F4" s="268"/>
      <c r="G4" s="268"/>
      <c r="H4" s="268"/>
      <c r="I4" s="268"/>
      <c r="J4" s="268"/>
    </row>
    <row r="5" spans="1:10" s="172" customFormat="1" ht="18.600000000000001">
      <c r="A5" s="270"/>
      <c r="B5" s="269"/>
      <c r="C5" s="268"/>
      <c r="D5" s="268"/>
      <c r="E5" s="268"/>
      <c r="F5" s="268"/>
      <c r="G5" s="268"/>
      <c r="H5" s="268"/>
      <c r="I5" s="268"/>
      <c r="J5" s="268"/>
    </row>
    <row r="6" spans="1:10" s="172" customFormat="1" ht="25.8" thickBot="1">
      <c r="A6" s="184" t="s">
        <v>33</v>
      </c>
      <c r="B6" s="184" t="s">
        <v>101</v>
      </c>
      <c r="C6" s="184" t="s">
        <v>182</v>
      </c>
      <c r="D6" s="184" t="s">
        <v>183</v>
      </c>
      <c r="E6" s="185" t="s">
        <v>220</v>
      </c>
      <c r="F6" s="185" t="s">
        <v>184</v>
      </c>
      <c r="G6" s="185" t="s">
        <v>219</v>
      </c>
      <c r="H6" s="184" t="s">
        <v>186</v>
      </c>
      <c r="I6" s="184" t="s">
        <v>218</v>
      </c>
      <c r="J6" s="184" t="s">
        <v>217</v>
      </c>
    </row>
    <row r="7" spans="1:10" s="251" customFormat="1" ht="27.6" thickTop="1" thickBot="1">
      <c r="A7" s="261" t="s">
        <v>216</v>
      </c>
      <c r="B7" s="267" t="s">
        <v>77</v>
      </c>
      <c r="C7" s="266"/>
      <c r="D7" s="265">
        <v>34.99</v>
      </c>
      <c r="E7" s="264">
        <v>12.97</v>
      </c>
      <c r="F7" s="263">
        <v>0.6</v>
      </c>
      <c r="G7" s="262">
        <v>0.68500000000000005</v>
      </c>
      <c r="H7" s="252">
        <f>D7*C7*(1-F7)</f>
        <v>0</v>
      </c>
      <c r="I7" s="252">
        <f>D7*C7*(1-G7)</f>
        <v>0</v>
      </c>
      <c r="J7" s="252">
        <f>H7-I7</f>
        <v>0</v>
      </c>
    </row>
    <row r="8" spans="1:10" s="251" customFormat="1" ht="14.4" thickTop="1">
      <c r="A8" s="261"/>
      <c r="B8" s="260"/>
      <c r="C8" s="257"/>
      <c r="D8" s="256"/>
      <c r="E8" s="255"/>
      <c r="F8" s="254"/>
      <c r="G8" s="253"/>
      <c r="H8" s="252">
        <f>D8*C8*(1-F8)</f>
        <v>0</v>
      </c>
      <c r="I8" s="252">
        <f>D8*C8*(1-G8)</f>
        <v>0</v>
      </c>
      <c r="J8" s="252">
        <f>H8-I8</f>
        <v>0</v>
      </c>
    </row>
    <row r="9" spans="1:10" s="251" customFormat="1" ht="13.8">
      <c r="A9" s="261"/>
      <c r="B9" s="260"/>
      <c r="C9" s="257"/>
      <c r="D9" s="256"/>
      <c r="E9" s="255"/>
      <c r="F9" s="254"/>
      <c r="G9" s="253"/>
      <c r="H9" s="252">
        <f>D9*C9*(1-F9)</f>
        <v>0</v>
      </c>
      <c r="I9" s="252">
        <f>D9*C9*(1-G9)</f>
        <v>0</v>
      </c>
      <c r="J9" s="252">
        <f>H9-I9</f>
        <v>0</v>
      </c>
    </row>
    <row r="10" spans="1:10" s="251" customFormat="1" ht="13.8">
      <c r="A10" s="259"/>
      <c r="B10" s="258"/>
      <c r="C10" s="257"/>
      <c r="D10" s="256"/>
      <c r="E10" s="255"/>
      <c r="F10" s="254"/>
      <c r="G10" s="253"/>
      <c r="H10" s="252">
        <f>D10*C10*(1-F10)</f>
        <v>0</v>
      </c>
      <c r="I10" s="252">
        <f>D10*C10*(1-G10)</f>
        <v>0</v>
      </c>
      <c r="J10" s="252">
        <f>H10-I10</f>
        <v>0</v>
      </c>
    </row>
    <row r="11" spans="1:10" s="251" customFormat="1" ht="13.8">
      <c r="A11" s="259"/>
      <c r="B11" s="258"/>
      <c r="C11" s="257"/>
      <c r="D11" s="256"/>
      <c r="E11" s="255"/>
      <c r="F11" s="254"/>
      <c r="G11" s="253"/>
      <c r="H11" s="252">
        <f>D11*C11*(1-F11)</f>
        <v>0</v>
      </c>
      <c r="I11" s="252">
        <f>D11*C11*(1-G11)</f>
        <v>0</v>
      </c>
      <c r="J11" s="252">
        <f>H11-I11</f>
        <v>0</v>
      </c>
    </row>
    <row r="12" spans="1:10" ht="14.4">
      <c r="A12" s="249"/>
      <c r="B12" s="249"/>
      <c r="C12" s="250"/>
      <c r="D12" s="249"/>
      <c r="E12" s="249"/>
      <c r="F12" s="249"/>
      <c r="G12" s="249"/>
      <c r="H12" s="248"/>
      <c r="I12" s="247"/>
      <c r="J12" s="246"/>
    </row>
    <row r="13" spans="1:10" s="169" customFormat="1" ht="13.8" thickBot="1">
      <c r="A13" s="556" t="s">
        <v>215</v>
      </c>
      <c r="B13" s="556"/>
      <c r="C13" s="556"/>
      <c r="D13" s="556"/>
      <c r="E13" s="556"/>
      <c r="F13" s="556"/>
      <c r="G13" s="556"/>
      <c r="H13" s="556"/>
      <c r="I13" s="244"/>
      <c r="J13" s="245">
        <f>SUM(J6:J11)</f>
        <v>0</v>
      </c>
    </row>
    <row r="14" spans="1:10" s="169" customFormat="1" ht="13.8" thickTop="1">
      <c r="A14" s="556"/>
      <c r="B14" s="556"/>
      <c r="C14" s="556"/>
      <c r="D14" s="556"/>
      <c r="E14" s="556"/>
      <c r="F14" s="556"/>
      <c r="G14" s="556"/>
      <c r="H14" s="556"/>
      <c r="I14" s="244"/>
      <c r="J14" s="243"/>
    </row>
    <row r="15" spans="1:10" s="172" customFormat="1" ht="27.75" customHeight="1">
      <c r="A15" s="556"/>
      <c r="B15" s="556"/>
      <c r="C15" s="556"/>
      <c r="D15" s="556"/>
      <c r="E15" s="556"/>
      <c r="F15" s="556"/>
      <c r="G15" s="556"/>
      <c r="H15" s="556"/>
      <c r="I15" s="242"/>
      <c r="J15" s="242"/>
    </row>
    <row r="16" spans="1:10" s="169" customFormat="1" ht="23.25" customHeight="1">
      <c r="A16" s="239" t="s">
        <v>214</v>
      </c>
      <c r="B16" s="241"/>
      <c r="C16" s="240"/>
      <c r="D16" s="240"/>
      <c r="E16" s="240"/>
      <c r="F16" s="240"/>
      <c r="G16" s="240"/>
      <c r="H16" s="236"/>
      <c r="I16" s="236"/>
      <c r="J16" s="236"/>
    </row>
    <row r="17" spans="1:10" s="169" customFormat="1" ht="23.25" customHeight="1">
      <c r="A17" s="239" t="s">
        <v>213</v>
      </c>
      <c r="B17" s="238"/>
      <c r="C17" s="237"/>
      <c r="D17" s="237"/>
      <c r="E17" s="237"/>
      <c r="F17" s="237"/>
      <c r="G17" s="237"/>
      <c r="H17" s="236"/>
      <c r="I17" s="236"/>
      <c r="J17" s="236"/>
    </row>
    <row r="18" spans="1:10" s="169" customFormat="1" ht="23.25" customHeight="1">
      <c r="A18" s="235" t="s">
        <v>212</v>
      </c>
      <c r="B18" s="238"/>
      <c r="C18" s="237"/>
      <c r="D18" s="237"/>
      <c r="E18" s="237"/>
      <c r="F18" s="237"/>
      <c r="G18" s="237"/>
      <c r="H18" s="236"/>
      <c r="I18" s="236"/>
      <c r="J18" s="236"/>
    </row>
    <row r="19" spans="1:10" s="169" customFormat="1" ht="37.5" customHeight="1">
      <c r="A19" s="235" t="s">
        <v>211</v>
      </c>
      <c r="B19" s="234"/>
      <c r="C19" s="234"/>
      <c r="D19" s="234"/>
      <c r="E19" s="234"/>
      <c r="F19" s="234"/>
      <c r="G19" s="234"/>
      <c r="H19" s="233" t="s">
        <v>196</v>
      </c>
      <c r="I19" s="555"/>
      <c r="J19" s="555"/>
    </row>
    <row r="20" spans="1:10" s="169" customFormat="1" ht="12.6">
      <c r="A20" s="194"/>
      <c r="B20" s="207"/>
      <c r="J20" s="202"/>
    </row>
  </sheetData>
  <sheetProtection formatCells="0" formatColumns="0" formatRows="0" insertColumns="0" insertRows="0" insertHyperlinks="0" deleteColumns="0" deleteRows="0" sort="0" autoFilter="0" pivotTables="0"/>
  <mergeCells count="3">
    <mergeCell ref="C1:J1"/>
    <mergeCell ref="I19:J19"/>
    <mergeCell ref="A13:H15"/>
  </mergeCells>
  <conditionalFormatting sqref="A10">
    <cfRule type="duplicateValues" dxfId="24" priority="1"/>
  </conditionalFormatting>
  <conditionalFormatting sqref="A11">
    <cfRule type="duplicateValues" dxfId="23" priority="2"/>
  </conditionalFormatting>
  <pageMargins left="0.7" right="0.7" top="0.75" bottom="0.75" header="0.3" footer="0.3"/>
  <pageSetup scale="9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FA329-21EC-42DE-B5A3-5005794BBC6E}">
  <dimension ref="A1:Q103"/>
  <sheetViews>
    <sheetView showGridLines="0" view="pageBreakPreview" zoomScale="98" zoomScaleNormal="100" zoomScaleSheetLayoutView="98" workbookViewId="0">
      <selection activeCell="G107" sqref="G107"/>
    </sheetView>
  </sheetViews>
  <sheetFormatPr defaultColWidth="8.90625" defaultRowHeight="15"/>
  <cols>
    <col min="1" max="1" width="11.54296875" style="3" customWidth="1"/>
    <col min="2" max="2" width="26" style="1" customWidth="1"/>
    <col min="3" max="3" width="13.54296875" style="1" bestFit="1" customWidth="1"/>
    <col min="4" max="4" width="8.90625" style="2"/>
    <col min="5" max="5" width="9" style="14" bestFit="1" customWidth="1"/>
    <col min="6" max="6" width="9" style="16" bestFit="1" customWidth="1"/>
    <col min="7" max="7" width="8.90625" style="4"/>
    <col min="8" max="8" width="8.90625" style="21"/>
    <col min="9" max="9" width="8.90625" style="14"/>
    <col min="10" max="10" width="3.1796875" style="5" customWidth="1"/>
    <col min="11" max="11" width="40.81640625" style="5" customWidth="1"/>
    <col min="12" max="16384" width="8.90625" style="5"/>
  </cols>
  <sheetData>
    <row r="1" spans="1:14" ht="23.25" customHeight="1">
      <c r="A1" s="548" t="s">
        <v>76</v>
      </c>
      <c r="B1" s="548"/>
      <c r="C1" s="548"/>
      <c r="D1" s="548"/>
      <c r="E1" s="548"/>
      <c r="F1" s="548"/>
      <c r="G1" s="548"/>
      <c r="H1" s="548"/>
      <c r="I1" s="548"/>
      <c r="K1" s="547"/>
    </row>
    <row r="2" spans="1:14" ht="24" customHeight="1" thickBot="1">
      <c r="A2" s="548"/>
      <c r="B2" s="548"/>
      <c r="C2" s="548"/>
      <c r="D2" s="548"/>
      <c r="E2" s="548"/>
      <c r="F2" s="548"/>
      <c r="G2" s="548"/>
      <c r="H2" s="548"/>
      <c r="I2" s="548"/>
      <c r="K2" s="547"/>
    </row>
    <row r="3" spans="1:14" ht="24" customHeight="1" thickTop="1">
      <c r="A3" s="549" t="s">
        <v>25</v>
      </c>
      <c r="B3" s="550"/>
      <c r="C3" s="15" t="s">
        <v>6</v>
      </c>
      <c r="D3" s="10"/>
      <c r="E3" s="10"/>
      <c r="F3" s="19" t="s">
        <v>11</v>
      </c>
      <c r="G3" s="43"/>
      <c r="H3" s="44"/>
      <c r="I3" s="43"/>
      <c r="K3" s="547"/>
    </row>
    <row r="4" spans="1:14" ht="24" customHeight="1">
      <c r="A4" s="551" t="s">
        <v>22</v>
      </c>
      <c r="B4" s="552"/>
      <c r="C4" s="15" t="s">
        <v>7</v>
      </c>
      <c r="D4" s="10"/>
      <c r="E4" s="10"/>
      <c r="F4" s="19" t="s">
        <v>12</v>
      </c>
      <c r="G4" s="9"/>
      <c r="H4" s="23"/>
      <c r="I4" s="9"/>
      <c r="K4" s="547"/>
    </row>
    <row r="5" spans="1:14" ht="24" customHeight="1">
      <c r="A5" s="551" t="s">
        <v>23</v>
      </c>
      <c r="B5" s="552"/>
      <c r="C5" s="15" t="s">
        <v>8</v>
      </c>
      <c r="D5" s="10"/>
      <c r="E5" s="10"/>
      <c r="F5" s="20" t="s">
        <v>13</v>
      </c>
      <c r="G5" s="9"/>
      <c r="H5" s="23"/>
      <c r="I5" s="9"/>
      <c r="K5" s="547"/>
      <c r="N5" s="22"/>
    </row>
    <row r="6" spans="1:14" ht="24" customHeight="1">
      <c r="A6" s="551" t="s">
        <v>24</v>
      </c>
      <c r="B6" s="552"/>
      <c r="C6" s="15" t="s">
        <v>9</v>
      </c>
      <c r="D6" s="10"/>
      <c r="E6" s="10"/>
      <c r="F6" s="19" t="s">
        <v>14</v>
      </c>
      <c r="G6" s="9"/>
      <c r="H6" s="23"/>
      <c r="I6" s="9"/>
      <c r="K6" s="547"/>
    </row>
    <row r="7" spans="1:14" ht="24" customHeight="1">
      <c r="A7" s="553" t="s">
        <v>32</v>
      </c>
      <c r="B7" s="552"/>
      <c r="C7" s="15" t="s">
        <v>10</v>
      </c>
      <c r="D7" s="10"/>
      <c r="E7" s="10"/>
      <c r="F7" s="19" t="s">
        <v>15</v>
      </c>
      <c r="G7" s="9"/>
      <c r="H7" s="23"/>
      <c r="I7" s="9"/>
      <c r="K7" s="547"/>
    </row>
    <row r="8" spans="1:14" ht="24" customHeight="1" thickBot="1">
      <c r="A8" s="545"/>
      <c r="B8" s="546"/>
      <c r="C8" s="6"/>
      <c r="D8" s="7"/>
      <c r="E8" s="18"/>
      <c r="I8" s="4"/>
      <c r="K8" s="42"/>
    </row>
    <row r="9" spans="1:14" ht="24" customHeight="1" thickTop="1" thickBot="1">
      <c r="A9" s="8"/>
      <c r="B9" s="6"/>
      <c r="C9" s="6"/>
      <c r="D9" s="7"/>
      <c r="E9" s="18"/>
      <c r="K9" s="42"/>
    </row>
    <row r="10" spans="1:14" ht="15.6" thickTop="1">
      <c r="A10" s="52" t="s">
        <v>44</v>
      </c>
      <c r="B10" s="53"/>
      <c r="C10" s="47"/>
      <c r="D10" s="57" t="s">
        <v>45</v>
      </c>
      <c r="E10" s="47"/>
      <c r="F10" s="47"/>
      <c r="G10" s="48"/>
      <c r="H10" s="91"/>
      <c r="I10" s="92"/>
      <c r="J10" s="11"/>
      <c r="K10" s="42"/>
    </row>
    <row r="11" spans="1:14">
      <c r="A11" s="63" t="s">
        <v>37</v>
      </c>
      <c r="B11" s="54" t="s">
        <v>46</v>
      </c>
      <c r="C11" s="13"/>
      <c r="D11" s="58"/>
      <c r="E11" s="13"/>
      <c r="F11" s="13"/>
      <c r="G11" s="49"/>
      <c r="H11" s="87" t="s">
        <v>3</v>
      </c>
      <c r="I11" s="88" t="s">
        <v>3</v>
      </c>
      <c r="J11" s="11"/>
      <c r="K11" s="42"/>
    </row>
    <row r="12" spans="1:14">
      <c r="A12" s="63" t="s">
        <v>57</v>
      </c>
      <c r="B12" s="55" t="s">
        <v>58</v>
      </c>
      <c r="C12" s="13"/>
      <c r="D12" s="58"/>
      <c r="E12" s="13"/>
      <c r="F12" s="13"/>
      <c r="G12" s="49"/>
      <c r="H12" s="89" t="s">
        <v>5</v>
      </c>
      <c r="I12" s="90" t="s">
        <v>4</v>
      </c>
      <c r="J12" s="11"/>
      <c r="K12" s="42"/>
    </row>
    <row r="13" spans="1:14">
      <c r="A13" s="63" t="s">
        <v>42</v>
      </c>
      <c r="B13" s="55" t="s">
        <v>47</v>
      </c>
      <c r="C13" s="13"/>
      <c r="D13" s="58"/>
      <c r="E13" s="13"/>
      <c r="F13" s="13"/>
      <c r="G13" s="49"/>
      <c r="H13" s="89"/>
      <c r="I13" s="93"/>
      <c r="J13" s="11"/>
      <c r="K13" s="42"/>
    </row>
    <row r="14" spans="1:14">
      <c r="A14" s="63" t="s">
        <v>38</v>
      </c>
      <c r="B14" s="55" t="s">
        <v>48</v>
      </c>
      <c r="C14" s="13"/>
      <c r="D14" s="58"/>
      <c r="E14" s="13"/>
      <c r="F14" s="13"/>
      <c r="G14" s="49"/>
      <c r="H14" s="68">
        <f>SUM(H16:H100)</f>
        <v>0</v>
      </c>
      <c r="I14" s="85">
        <f>SUM(I16:I100)</f>
        <v>0</v>
      </c>
      <c r="J14" s="11"/>
      <c r="K14" s="42"/>
    </row>
    <row r="15" spans="1:14" ht="15.6" thickBot="1">
      <c r="A15" s="64" t="s">
        <v>43</v>
      </c>
      <c r="B15" s="56" t="s">
        <v>49</v>
      </c>
      <c r="C15" s="50"/>
      <c r="D15" s="59"/>
      <c r="E15" s="50"/>
      <c r="F15" s="50"/>
      <c r="G15" s="51"/>
      <c r="H15" s="84"/>
      <c r="I15" s="86"/>
      <c r="J15" s="11"/>
      <c r="K15" s="42"/>
    </row>
    <row r="16" spans="1:14" s="109" customFormat="1" ht="24" customHeight="1" thickTop="1">
      <c r="A16" s="103" t="s">
        <v>33</v>
      </c>
      <c r="B16" s="103" t="s">
        <v>0</v>
      </c>
      <c r="C16" s="103" t="s">
        <v>2</v>
      </c>
      <c r="D16" s="104" t="s">
        <v>75</v>
      </c>
      <c r="E16" s="105" t="s">
        <v>1</v>
      </c>
      <c r="F16" s="106" t="s">
        <v>16</v>
      </c>
      <c r="G16" s="107" t="s">
        <v>17</v>
      </c>
      <c r="H16" s="108" t="s">
        <v>5</v>
      </c>
      <c r="I16" s="105" t="s">
        <v>3</v>
      </c>
      <c r="K16" s="110"/>
    </row>
    <row r="17" spans="1:17" s="121" customFormat="1" ht="23.4">
      <c r="A17" s="112">
        <v>9780800799830</v>
      </c>
      <c r="B17" s="113" t="s">
        <v>78</v>
      </c>
      <c r="C17" s="114" t="s">
        <v>79</v>
      </c>
      <c r="D17" s="115"/>
      <c r="E17" s="116">
        <v>19.989999999999998</v>
      </c>
      <c r="F17" s="116">
        <v>5.97</v>
      </c>
      <c r="G17" s="117">
        <v>0.45</v>
      </c>
      <c r="H17" s="118"/>
      <c r="I17" s="119">
        <f>H17*E17*(1-G17)</f>
        <v>0</v>
      </c>
      <c r="K17" s="122"/>
      <c r="L17" s="120"/>
    </row>
    <row r="18" spans="1:17" s="12" customFormat="1" ht="13.2" hidden="1">
      <c r="A18" s="65"/>
      <c r="B18" s="66"/>
      <c r="C18" s="66"/>
      <c r="D18" s="65"/>
      <c r="E18" s="67"/>
      <c r="F18" s="67"/>
      <c r="G18" s="28"/>
      <c r="H18" s="29"/>
      <c r="I18" s="30">
        <f t="shared" ref="I18:I81" si="0">H18*E18*(1-G18)</f>
        <v>0</v>
      </c>
      <c r="K18" s="42"/>
    </row>
    <row r="19" spans="1:17" s="12" customFormat="1" ht="13.2" hidden="1">
      <c r="A19" s="65"/>
      <c r="B19" s="66"/>
      <c r="C19" s="66"/>
      <c r="D19" s="65"/>
      <c r="E19" s="67"/>
      <c r="F19" s="17"/>
      <c r="G19" s="28"/>
      <c r="H19" s="29"/>
      <c r="I19" s="30">
        <f t="shared" si="0"/>
        <v>0</v>
      </c>
      <c r="K19" s="42"/>
    </row>
    <row r="20" spans="1:17" s="12" customFormat="1" ht="14.4" hidden="1">
      <c r="A20" s="65"/>
      <c r="B20" s="66"/>
      <c r="C20" s="66"/>
      <c r="D20" s="65"/>
      <c r="E20" s="67"/>
      <c r="F20" s="17"/>
      <c r="G20" s="28"/>
      <c r="H20" s="29"/>
      <c r="I20" s="30">
        <f t="shared" si="0"/>
        <v>0</v>
      </c>
      <c r="K20" s="41"/>
    </row>
    <row r="21" spans="1:17" s="12" customFormat="1" ht="14.4" hidden="1">
      <c r="A21" s="24"/>
      <c r="B21" s="25"/>
      <c r="C21" s="25"/>
      <c r="D21" s="24"/>
      <c r="E21" s="26"/>
      <c r="F21" s="27"/>
      <c r="G21" s="28"/>
      <c r="H21" s="29"/>
      <c r="I21" s="30">
        <f t="shared" si="0"/>
        <v>0</v>
      </c>
      <c r="K21" s="41"/>
    </row>
    <row r="22" spans="1:17" s="12" customFormat="1" ht="14.4" hidden="1">
      <c r="A22" s="24"/>
      <c r="B22" s="25"/>
      <c r="C22" s="25"/>
      <c r="D22" s="24"/>
      <c r="E22" s="26"/>
      <c r="F22" s="27"/>
      <c r="G22" s="28"/>
      <c r="H22" s="29"/>
      <c r="I22" s="30">
        <f t="shared" si="0"/>
        <v>0</v>
      </c>
      <c r="K22" s="41"/>
    </row>
    <row r="23" spans="1:17" s="12" customFormat="1" ht="12.75" hidden="1" customHeight="1">
      <c r="A23" s="24"/>
      <c r="B23" s="25"/>
      <c r="C23" s="25"/>
      <c r="D23" s="24"/>
      <c r="E23" s="26"/>
      <c r="F23" s="27"/>
      <c r="G23" s="28"/>
      <c r="H23" s="29"/>
      <c r="I23" s="30">
        <f t="shared" si="0"/>
        <v>0</v>
      </c>
      <c r="K23" s="95"/>
    </row>
    <row r="24" spans="1:17" s="12" customFormat="1" ht="13.2" hidden="1">
      <c r="A24" s="24"/>
      <c r="B24" s="25"/>
      <c r="C24" s="25"/>
      <c r="D24" s="24"/>
      <c r="E24" s="26"/>
      <c r="F24" s="27"/>
      <c r="G24" s="28"/>
      <c r="H24" s="29"/>
      <c r="I24" s="30">
        <f t="shared" si="0"/>
        <v>0</v>
      </c>
      <c r="K24" s="46"/>
    </row>
    <row r="25" spans="1:17" s="12" customFormat="1" ht="13.2" hidden="1">
      <c r="A25" s="24"/>
      <c r="B25" s="25"/>
      <c r="C25" s="25"/>
      <c r="D25" s="24"/>
      <c r="E25" s="26"/>
      <c r="F25" s="27"/>
      <c r="G25" s="28"/>
      <c r="H25" s="29"/>
      <c r="I25" s="30">
        <f t="shared" si="0"/>
        <v>0</v>
      </c>
      <c r="K25" s="46"/>
    </row>
    <row r="26" spans="1:17" s="12" customFormat="1" ht="13.2" hidden="1">
      <c r="A26" s="24"/>
      <c r="B26" s="25"/>
      <c r="C26" s="25"/>
      <c r="D26" s="24"/>
      <c r="E26" s="26"/>
      <c r="F26" s="27"/>
      <c r="G26" s="28"/>
      <c r="H26" s="29"/>
      <c r="I26" s="30">
        <f t="shared" si="0"/>
        <v>0</v>
      </c>
      <c r="K26" s="46"/>
    </row>
    <row r="27" spans="1:17" s="12" customFormat="1" ht="13.2" hidden="1">
      <c r="A27" s="24"/>
      <c r="B27" s="25"/>
      <c r="C27" s="25"/>
      <c r="D27" s="24"/>
      <c r="E27" s="26"/>
      <c r="F27" s="27"/>
      <c r="G27" s="28"/>
      <c r="H27" s="29"/>
      <c r="I27" s="30">
        <f t="shared" si="0"/>
        <v>0</v>
      </c>
      <c r="K27" s="46"/>
    </row>
    <row r="28" spans="1:17" s="12" customFormat="1" ht="13.2" hidden="1">
      <c r="A28" s="24"/>
      <c r="B28" s="25"/>
      <c r="C28" s="25"/>
      <c r="D28" s="24"/>
      <c r="E28" s="26"/>
      <c r="F28" s="27"/>
      <c r="G28" s="28"/>
      <c r="H28" s="29"/>
      <c r="I28" s="30">
        <f t="shared" si="0"/>
        <v>0</v>
      </c>
      <c r="K28" s="46"/>
      <c r="L28" s="45"/>
      <c r="N28" s="45"/>
      <c r="O28" s="45"/>
      <c r="P28" s="45"/>
      <c r="Q28" s="45"/>
    </row>
    <row r="29" spans="1:17" s="12" customFormat="1" ht="13.2" hidden="1">
      <c r="A29" s="24"/>
      <c r="B29" s="25"/>
      <c r="C29" s="25"/>
      <c r="D29" s="24"/>
      <c r="E29" s="26"/>
      <c r="F29" s="27"/>
      <c r="G29" s="28"/>
      <c r="H29" s="29"/>
      <c r="I29" s="30">
        <f t="shared" si="0"/>
        <v>0</v>
      </c>
      <c r="K29" s="46"/>
      <c r="L29" s="45"/>
      <c r="N29" s="45"/>
      <c r="O29" s="45"/>
      <c r="P29" s="45"/>
      <c r="Q29" s="45"/>
    </row>
    <row r="30" spans="1:17" s="12" customFormat="1" ht="13.2" hidden="1">
      <c r="A30" s="24"/>
      <c r="B30" s="25"/>
      <c r="C30" s="25"/>
      <c r="D30" s="24"/>
      <c r="E30" s="26"/>
      <c r="F30" s="27"/>
      <c r="G30" s="28"/>
      <c r="H30" s="29"/>
      <c r="I30" s="30">
        <f t="shared" si="0"/>
        <v>0</v>
      </c>
      <c r="K30" s="46"/>
      <c r="L30" s="45"/>
      <c r="N30" s="45"/>
      <c r="O30" s="45"/>
      <c r="P30" s="45"/>
      <c r="Q30" s="45"/>
    </row>
    <row r="31" spans="1:17" s="12" customFormat="1" ht="13.2" hidden="1">
      <c r="A31" s="24"/>
      <c r="B31" s="25"/>
      <c r="C31" s="25"/>
      <c r="D31" s="24"/>
      <c r="E31" s="26"/>
      <c r="F31" s="27"/>
      <c r="G31" s="28"/>
      <c r="H31" s="29"/>
      <c r="I31" s="30">
        <f t="shared" si="0"/>
        <v>0</v>
      </c>
      <c r="K31" s="46"/>
    </row>
    <row r="32" spans="1:17" s="12" customFormat="1" ht="13.2" hidden="1">
      <c r="A32" s="24"/>
      <c r="B32" s="25"/>
      <c r="C32" s="25"/>
      <c r="D32" s="24"/>
      <c r="E32" s="26"/>
      <c r="F32" s="27"/>
      <c r="G32" s="28"/>
      <c r="H32" s="29"/>
      <c r="I32" s="30">
        <f t="shared" si="0"/>
        <v>0</v>
      </c>
      <c r="K32" s="46"/>
    </row>
    <row r="33" spans="1:11" s="12" customFormat="1" ht="13.2" hidden="1">
      <c r="A33" s="24"/>
      <c r="B33" s="25"/>
      <c r="C33" s="25"/>
      <c r="D33" s="24"/>
      <c r="E33" s="26"/>
      <c r="F33" s="27"/>
      <c r="G33" s="28"/>
      <c r="H33" s="29"/>
      <c r="I33" s="30">
        <f t="shared" si="0"/>
        <v>0</v>
      </c>
      <c r="K33" s="46"/>
    </row>
    <row r="34" spans="1:11" s="12" customFormat="1" ht="12.75" hidden="1" customHeight="1">
      <c r="A34" s="24"/>
      <c r="B34" s="25"/>
      <c r="C34" s="25"/>
      <c r="D34" s="24"/>
      <c r="E34" s="26"/>
      <c r="F34" s="27"/>
      <c r="G34" s="28"/>
      <c r="H34" s="29"/>
      <c r="I34" s="30">
        <f t="shared" si="0"/>
        <v>0</v>
      </c>
      <c r="K34" s="46"/>
    </row>
    <row r="35" spans="1:11" s="12" customFormat="1" ht="12.75" hidden="1" customHeight="1">
      <c r="A35" s="24"/>
      <c r="B35" s="25"/>
      <c r="C35" s="25"/>
      <c r="D35" s="24"/>
      <c r="E35" s="26"/>
      <c r="F35" s="27"/>
      <c r="G35" s="28"/>
      <c r="H35" s="29"/>
      <c r="I35" s="30">
        <f t="shared" si="0"/>
        <v>0</v>
      </c>
      <c r="K35" s="46"/>
    </row>
    <row r="36" spans="1:11" s="12" customFormat="1" ht="13.2" hidden="1">
      <c r="A36" s="24"/>
      <c r="B36" s="25"/>
      <c r="C36" s="25"/>
      <c r="D36" s="24"/>
      <c r="E36" s="26"/>
      <c r="F36" s="27"/>
      <c r="G36" s="28"/>
      <c r="H36" s="29"/>
      <c r="I36" s="30">
        <f t="shared" si="0"/>
        <v>0</v>
      </c>
      <c r="K36" s="46"/>
    </row>
    <row r="37" spans="1:11" s="12" customFormat="1" ht="12.75" hidden="1" customHeight="1">
      <c r="A37" s="24"/>
      <c r="B37" s="25"/>
      <c r="C37" s="25"/>
      <c r="D37" s="24"/>
      <c r="E37" s="26"/>
      <c r="F37" s="27"/>
      <c r="G37" s="28"/>
      <c r="H37" s="29"/>
      <c r="I37" s="30">
        <f t="shared" si="0"/>
        <v>0</v>
      </c>
      <c r="K37" s="46"/>
    </row>
    <row r="38" spans="1:11" s="12" customFormat="1" ht="12.75" hidden="1" customHeight="1">
      <c r="A38" s="24"/>
      <c r="B38" s="25"/>
      <c r="C38" s="25"/>
      <c r="D38" s="24"/>
      <c r="E38" s="26"/>
      <c r="F38" s="27"/>
      <c r="G38" s="28"/>
      <c r="H38" s="29"/>
      <c r="I38" s="30">
        <f t="shared" si="0"/>
        <v>0</v>
      </c>
      <c r="K38" s="46"/>
    </row>
    <row r="39" spans="1:11" s="12" customFormat="1" ht="12.75" hidden="1" customHeight="1">
      <c r="A39" s="24"/>
      <c r="B39" s="25"/>
      <c r="C39" s="25"/>
      <c r="D39" s="24"/>
      <c r="E39" s="26"/>
      <c r="F39" s="27"/>
      <c r="G39" s="28"/>
      <c r="H39" s="29"/>
      <c r="I39" s="30">
        <f t="shared" si="0"/>
        <v>0</v>
      </c>
      <c r="K39" s="46"/>
    </row>
    <row r="40" spans="1:11" s="12" customFormat="1" ht="12.75" hidden="1" customHeight="1">
      <c r="A40" s="24"/>
      <c r="B40" s="25"/>
      <c r="C40" s="25"/>
      <c r="D40" s="24"/>
      <c r="E40" s="26"/>
      <c r="F40" s="27"/>
      <c r="G40" s="28"/>
      <c r="H40" s="29"/>
      <c r="I40" s="30">
        <f t="shared" si="0"/>
        <v>0</v>
      </c>
      <c r="K40" s="46"/>
    </row>
    <row r="41" spans="1:11" s="12" customFormat="1" ht="12.75" hidden="1" customHeight="1">
      <c r="A41" s="24"/>
      <c r="B41" s="25"/>
      <c r="C41" s="25"/>
      <c r="D41" s="24"/>
      <c r="E41" s="26"/>
      <c r="F41" s="27"/>
      <c r="G41" s="28"/>
      <c r="H41" s="29"/>
      <c r="I41" s="30">
        <f t="shared" si="0"/>
        <v>0</v>
      </c>
      <c r="K41" s="46"/>
    </row>
    <row r="42" spans="1:11" s="12" customFormat="1" ht="12.75" hidden="1" customHeight="1">
      <c r="A42" s="24"/>
      <c r="B42" s="25"/>
      <c r="C42" s="25"/>
      <c r="D42" s="24"/>
      <c r="E42" s="26"/>
      <c r="F42" s="27"/>
      <c r="G42" s="28"/>
      <c r="H42" s="29"/>
      <c r="I42" s="30">
        <f t="shared" si="0"/>
        <v>0</v>
      </c>
      <c r="K42" s="46"/>
    </row>
    <row r="43" spans="1:11" s="12" customFormat="1" ht="12.75" hidden="1" customHeight="1">
      <c r="A43" s="24"/>
      <c r="B43" s="25"/>
      <c r="C43" s="25"/>
      <c r="D43" s="24"/>
      <c r="E43" s="26"/>
      <c r="F43" s="27"/>
      <c r="G43" s="28"/>
      <c r="H43" s="29"/>
      <c r="I43" s="30">
        <f t="shared" si="0"/>
        <v>0</v>
      </c>
      <c r="K43" s="46"/>
    </row>
    <row r="44" spans="1:11" s="12" customFormat="1" ht="12.75" hidden="1" customHeight="1">
      <c r="A44" s="24"/>
      <c r="B44" s="25"/>
      <c r="C44" s="25"/>
      <c r="D44" s="24"/>
      <c r="E44" s="26"/>
      <c r="F44" s="27"/>
      <c r="G44" s="28"/>
      <c r="H44" s="29"/>
      <c r="I44" s="30">
        <f t="shared" si="0"/>
        <v>0</v>
      </c>
      <c r="K44" s="46"/>
    </row>
    <row r="45" spans="1:11" s="12" customFormat="1" ht="12.75" hidden="1" customHeight="1">
      <c r="A45" s="24"/>
      <c r="B45" s="25"/>
      <c r="C45" s="25"/>
      <c r="D45" s="24"/>
      <c r="E45" s="26"/>
      <c r="F45" s="27"/>
      <c r="G45" s="28"/>
      <c r="H45" s="29"/>
      <c r="I45" s="30">
        <f t="shared" si="0"/>
        <v>0</v>
      </c>
      <c r="K45" s="46"/>
    </row>
    <row r="46" spans="1:11" s="12" customFormat="1" ht="12.75" hidden="1" customHeight="1">
      <c r="A46" s="24"/>
      <c r="B46" s="25"/>
      <c r="C46" s="25"/>
      <c r="D46" s="24"/>
      <c r="E46" s="26"/>
      <c r="F46" s="27"/>
      <c r="G46" s="28"/>
      <c r="H46" s="29"/>
      <c r="I46" s="30">
        <f t="shared" si="0"/>
        <v>0</v>
      </c>
      <c r="K46" s="46"/>
    </row>
    <row r="47" spans="1:11" s="12" customFormat="1" ht="12.75" hidden="1" customHeight="1">
      <c r="A47" s="24"/>
      <c r="B47" s="25"/>
      <c r="C47" s="25"/>
      <c r="D47" s="24"/>
      <c r="E47" s="26"/>
      <c r="F47" s="27"/>
      <c r="G47" s="28"/>
      <c r="H47" s="29"/>
      <c r="I47" s="30">
        <f t="shared" si="0"/>
        <v>0</v>
      </c>
      <c r="K47" s="46"/>
    </row>
    <row r="48" spans="1:11" s="12" customFormat="1" ht="12.75" hidden="1" customHeight="1">
      <c r="A48" s="24"/>
      <c r="B48" s="25"/>
      <c r="C48" s="25"/>
      <c r="D48" s="24"/>
      <c r="E48" s="26"/>
      <c r="F48" s="27"/>
      <c r="G48" s="28"/>
      <c r="H48" s="29"/>
      <c r="I48" s="30">
        <f t="shared" si="0"/>
        <v>0</v>
      </c>
      <c r="K48" s="46"/>
    </row>
    <row r="49" spans="1:11" s="12" customFormat="1" ht="12.75" hidden="1" customHeight="1">
      <c r="A49" s="24"/>
      <c r="B49" s="25"/>
      <c r="C49" s="25"/>
      <c r="D49" s="24"/>
      <c r="E49" s="26"/>
      <c r="F49" s="27"/>
      <c r="G49" s="28"/>
      <c r="H49" s="29"/>
      <c r="I49" s="30">
        <f t="shared" si="0"/>
        <v>0</v>
      </c>
      <c r="K49" s="46"/>
    </row>
    <row r="50" spans="1:11" s="12" customFormat="1" ht="12.75" hidden="1" customHeight="1">
      <c r="A50" s="24"/>
      <c r="B50" s="25"/>
      <c r="C50" s="25"/>
      <c r="D50" s="24"/>
      <c r="E50" s="26"/>
      <c r="F50" s="27"/>
      <c r="G50" s="28"/>
      <c r="H50" s="29"/>
      <c r="I50" s="30">
        <f t="shared" si="0"/>
        <v>0</v>
      </c>
      <c r="K50" s="46"/>
    </row>
    <row r="51" spans="1:11" s="12" customFormat="1" ht="12.75" hidden="1" customHeight="1">
      <c r="A51" s="24"/>
      <c r="B51" s="25"/>
      <c r="C51" s="25"/>
      <c r="D51" s="24"/>
      <c r="E51" s="26"/>
      <c r="F51" s="27"/>
      <c r="G51" s="28"/>
      <c r="H51" s="29"/>
      <c r="I51" s="30">
        <f t="shared" si="0"/>
        <v>0</v>
      </c>
      <c r="K51" s="46"/>
    </row>
    <row r="52" spans="1:11" s="12" customFormat="1" ht="12.75" hidden="1" customHeight="1">
      <c r="A52" s="24"/>
      <c r="B52" s="25"/>
      <c r="C52" s="25"/>
      <c r="D52" s="24"/>
      <c r="E52" s="26"/>
      <c r="F52" s="27"/>
      <c r="G52" s="28"/>
      <c r="H52" s="29"/>
      <c r="I52" s="30">
        <f t="shared" si="0"/>
        <v>0</v>
      </c>
      <c r="K52" s="46"/>
    </row>
    <row r="53" spans="1:11" s="12" customFormat="1" ht="12.75" hidden="1" customHeight="1">
      <c r="A53" s="24"/>
      <c r="B53" s="25"/>
      <c r="C53" s="25"/>
      <c r="D53" s="24"/>
      <c r="E53" s="26"/>
      <c r="F53" s="27"/>
      <c r="G53" s="28"/>
      <c r="H53" s="29"/>
      <c r="I53" s="30">
        <f t="shared" si="0"/>
        <v>0</v>
      </c>
      <c r="K53" s="46"/>
    </row>
    <row r="54" spans="1:11" s="12" customFormat="1" ht="12.75" hidden="1" customHeight="1">
      <c r="A54" s="24"/>
      <c r="B54" s="25"/>
      <c r="C54" s="25"/>
      <c r="D54" s="24"/>
      <c r="E54" s="26"/>
      <c r="F54" s="27"/>
      <c r="G54" s="28"/>
      <c r="H54" s="29"/>
      <c r="I54" s="30">
        <f t="shared" si="0"/>
        <v>0</v>
      </c>
      <c r="K54" s="46"/>
    </row>
    <row r="55" spans="1:11" s="12" customFormat="1" ht="12.75" hidden="1" customHeight="1">
      <c r="A55" s="24"/>
      <c r="B55" s="25"/>
      <c r="C55" s="25"/>
      <c r="D55" s="24"/>
      <c r="E55" s="26"/>
      <c r="F55" s="27"/>
      <c r="G55" s="28"/>
      <c r="H55" s="29"/>
      <c r="I55" s="30">
        <f t="shared" si="0"/>
        <v>0</v>
      </c>
      <c r="K55" s="46"/>
    </row>
    <row r="56" spans="1:11" s="12" customFormat="1" ht="12.75" hidden="1" customHeight="1">
      <c r="A56" s="24"/>
      <c r="B56" s="25"/>
      <c r="C56" s="25"/>
      <c r="D56" s="24"/>
      <c r="E56" s="26"/>
      <c r="F56" s="27"/>
      <c r="G56" s="28"/>
      <c r="H56" s="29"/>
      <c r="I56" s="30">
        <f t="shared" si="0"/>
        <v>0</v>
      </c>
      <c r="K56" s="46"/>
    </row>
    <row r="57" spans="1:11" s="12" customFormat="1" ht="12.75" hidden="1" customHeight="1">
      <c r="A57" s="24"/>
      <c r="B57" s="25"/>
      <c r="C57" s="25"/>
      <c r="D57" s="24"/>
      <c r="E57" s="26"/>
      <c r="F57" s="27"/>
      <c r="G57" s="28"/>
      <c r="H57" s="29"/>
      <c r="I57" s="30">
        <f t="shared" si="0"/>
        <v>0</v>
      </c>
      <c r="K57" s="46"/>
    </row>
    <row r="58" spans="1:11" s="12" customFormat="1" ht="12.75" hidden="1" customHeight="1">
      <c r="A58" s="24"/>
      <c r="B58" s="25"/>
      <c r="C58" s="25"/>
      <c r="D58" s="24"/>
      <c r="E58" s="26"/>
      <c r="F58" s="27"/>
      <c r="G58" s="28"/>
      <c r="H58" s="29"/>
      <c r="I58" s="30">
        <f t="shared" si="0"/>
        <v>0</v>
      </c>
      <c r="K58" s="46"/>
    </row>
    <row r="59" spans="1:11" s="12" customFormat="1" ht="12.75" hidden="1" customHeight="1">
      <c r="A59" s="24"/>
      <c r="B59" s="25"/>
      <c r="C59" s="25"/>
      <c r="D59" s="24"/>
      <c r="E59" s="26"/>
      <c r="F59" s="27"/>
      <c r="G59" s="28"/>
      <c r="H59" s="29"/>
      <c r="I59" s="30">
        <f t="shared" si="0"/>
        <v>0</v>
      </c>
      <c r="K59" s="46"/>
    </row>
    <row r="60" spans="1:11" s="12" customFormat="1" ht="12.75" hidden="1" customHeight="1">
      <c r="A60" s="24"/>
      <c r="B60" s="25"/>
      <c r="C60" s="25"/>
      <c r="D60" s="24"/>
      <c r="E60" s="26"/>
      <c r="F60" s="27"/>
      <c r="G60" s="28"/>
      <c r="H60" s="29"/>
      <c r="I60" s="30">
        <f t="shared" si="0"/>
        <v>0</v>
      </c>
      <c r="K60" s="46"/>
    </row>
    <row r="61" spans="1:11" s="12" customFormat="1" ht="12.75" hidden="1" customHeight="1">
      <c r="A61" s="24"/>
      <c r="B61" s="25"/>
      <c r="C61" s="25"/>
      <c r="D61" s="24"/>
      <c r="E61" s="26"/>
      <c r="F61" s="27"/>
      <c r="G61" s="28"/>
      <c r="H61" s="29"/>
      <c r="I61" s="30">
        <f t="shared" si="0"/>
        <v>0</v>
      </c>
      <c r="K61" s="46"/>
    </row>
    <row r="62" spans="1:11" s="12" customFormat="1" ht="12.75" hidden="1" customHeight="1">
      <c r="A62" s="24"/>
      <c r="B62" s="25"/>
      <c r="C62" s="25"/>
      <c r="D62" s="24"/>
      <c r="E62" s="26"/>
      <c r="F62" s="27"/>
      <c r="G62" s="28"/>
      <c r="H62" s="29"/>
      <c r="I62" s="30">
        <f t="shared" si="0"/>
        <v>0</v>
      </c>
      <c r="K62" s="46"/>
    </row>
    <row r="63" spans="1:11" s="12" customFormat="1" ht="12.75" hidden="1" customHeight="1">
      <c r="A63" s="24"/>
      <c r="B63" s="25"/>
      <c r="C63" s="25"/>
      <c r="D63" s="24"/>
      <c r="E63" s="26"/>
      <c r="F63" s="27"/>
      <c r="G63" s="28"/>
      <c r="H63" s="29"/>
      <c r="I63" s="30">
        <f t="shared" si="0"/>
        <v>0</v>
      </c>
      <c r="K63" s="46"/>
    </row>
    <row r="64" spans="1:11" s="12" customFormat="1" ht="12.75" hidden="1" customHeight="1">
      <c r="A64" s="24"/>
      <c r="B64" s="25"/>
      <c r="C64" s="25"/>
      <c r="D64" s="24"/>
      <c r="E64" s="26"/>
      <c r="F64" s="27"/>
      <c r="G64" s="28"/>
      <c r="H64" s="29"/>
      <c r="I64" s="30">
        <f t="shared" si="0"/>
        <v>0</v>
      </c>
      <c r="K64" s="46"/>
    </row>
    <row r="65" spans="1:11" s="38" customFormat="1" ht="12.75" hidden="1" customHeight="1">
      <c r="A65" s="24"/>
      <c r="B65" s="25"/>
      <c r="C65" s="25"/>
      <c r="D65" s="24"/>
      <c r="E65" s="26"/>
      <c r="F65" s="27"/>
      <c r="G65" s="28"/>
      <c r="H65" s="29"/>
      <c r="I65" s="30">
        <f t="shared" si="0"/>
        <v>0</v>
      </c>
      <c r="K65" s="46"/>
    </row>
    <row r="66" spans="1:11" s="38" customFormat="1" ht="12.75" hidden="1" customHeight="1">
      <c r="A66" s="24"/>
      <c r="B66" s="25"/>
      <c r="C66" s="25"/>
      <c r="D66" s="24"/>
      <c r="E66" s="26"/>
      <c r="F66" s="27"/>
      <c r="G66" s="28"/>
      <c r="H66" s="29"/>
      <c r="I66" s="30">
        <f t="shared" si="0"/>
        <v>0</v>
      </c>
      <c r="K66" s="46"/>
    </row>
    <row r="67" spans="1:11" s="38" customFormat="1" ht="12.75" hidden="1" customHeight="1">
      <c r="A67" s="24"/>
      <c r="B67" s="25"/>
      <c r="C67" s="25"/>
      <c r="D67" s="24"/>
      <c r="E67" s="26"/>
      <c r="F67" s="27"/>
      <c r="G67" s="28"/>
      <c r="H67" s="29"/>
      <c r="I67" s="30">
        <f t="shared" si="0"/>
        <v>0</v>
      </c>
      <c r="K67" s="46"/>
    </row>
    <row r="68" spans="1:11" s="38" customFormat="1" ht="12.75" hidden="1" customHeight="1">
      <c r="A68" s="24"/>
      <c r="B68" s="25"/>
      <c r="C68" s="25"/>
      <c r="D68" s="24"/>
      <c r="E68" s="26"/>
      <c r="F68" s="27"/>
      <c r="G68" s="28"/>
      <c r="H68" s="29"/>
      <c r="I68" s="30">
        <f t="shared" si="0"/>
        <v>0</v>
      </c>
      <c r="K68" s="46"/>
    </row>
    <row r="69" spans="1:11" s="38" customFormat="1" ht="12.75" hidden="1" customHeight="1">
      <c r="A69" s="24"/>
      <c r="B69" s="25"/>
      <c r="C69" s="25"/>
      <c r="D69" s="24"/>
      <c r="E69" s="26"/>
      <c r="F69" s="27"/>
      <c r="G69" s="28"/>
      <c r="H69" s="29"/>
      <c r="I69" s="30">
        <f t="shared" si="0"/>
        <v>0</v>
      </c>
      <c r="K69" s="46"/>
    </row>
    <row r="70" spans="1:11" s="38" customFormat="1" ht="12.75" hidden="1" customHeight="1">
      <c r="A70" s="24"/>
      <c r="B70" s="25"/>
      <c r="C70" s="25"/>
      <c r="D70" s="24"/>
      <c r="E70" s="26"/>
      <c r="F70" s="27"/>
      <c r="G70" s="28"/>
      <c r="H70" s="29"/>
      <c r="I70" s="30">
        <f t="shared" si="0"/>
        <v>0</v>
      </c>
      <c r="K70" s="46"/>
    </row>
    <row r="71" spans="1:11" s="38" customFormat="1" ht="12.75" hidden="1" customHeight="1">
      <c r="A71" s="24"/>
      <c r="B71" s="25"/>
      <c r="C71" s="25"/>
      <c r="D71" s="24"/>
      <c r="E71" s="26"/>
      <c r="F71" s="27"/>
      <c r="G71" s="28"/>
      <c r="H71" s="29"/>
      <c r="I71" s="30">
        <f t="shared" si="0"/>
        <v>0</v>
      </c>
      <c r="K71" s="46"/>
    </row>
    <row r="72" spans="1:11" s="38" customFormat="1" ht="12.75" hidden="1" customHeight="1">
      <c r="A72" s="24"/>
      <c r="B72" s="25"/>
      <c r="C72" s="25"/>
      <c r="D72" s="24"/>
      <c r="E72" s="26"/>
      <c r="F72" s="27"/>
      <c r="G72" s="28"/>
      <c r="H72" s="29"/>
      <c r="I72" s="30">
        <f t="shared" si="0"/>
        <v>0</v>
      </c>
      <c r="K72" s="46"/>
    </row>
    <row r="73" spans="1:11" s="38" customFormat="1" ht="12.75" hidden="1" customHeight="1">
      <c r="A73" s="24"/>
      <c r="B73" s="25"/>
      <c r="C73" s="25"/>
      <c r="D73" s="24"/>
      <c r="E73" s="26"/>
      <c r="F73" s="27"/>
      <c r="G73" s="28"/>
      <c r="H73" s="29"/>
      <c r="I73" s="30">
        <f t="shared" si="0"/>
        <v>0</v>
      </c>
      <c r="K73" s="46"/>
    </row>
    <row r="74" spans="1:11" s="38" customFormat="1" ht="12.75" hidden="1" customHeight="1">
      <c r="A74" s="24"/>
      <c r="B74" s="25"/>
      <c r="C74" s="25"/>
      <c r="D74" s="24"/>
      <c r="E74" s="26"/>
      <c r="F74" s="27"/>
      <c r="G74" s="28"/>
      <c r="H74" s="29"/>
      <c r="I74" s="30">
        <f t="shared" si="0"/>
        <v>0</v>
      </c>
      <c r="K74" s="46"/>
    </row>
    <row r="75" spans="1:11" s="38" customFormat="1" ht="12.75" hidden="1" customHeight="1">
      <c r="A75" s="24"/>
      <c r="B75" s="25"/>
      <c r="C75" s="25"/>
      <c r="D75" s="24"/>
      <c r="E75" s="26"/>
      <c r="F75" s="27"/>
      <c r="G75" s="28"/>
      <c r="H75" s="29"/>
      <c r="I75" s="30">
        <f t="shared" si="0"/>
        <v>0</v>
      </c>
      <c r="K75" s="46"/>
    </row>
    <row r="76" spans="1:11" s="38" customFormat="1" ht="12.75" hidden="1" customHeight="1">
      <c r="A76" s="24"/>
      <c r="B76" s="25"/>
      <c r="C76" s="25"/>
      <c r="D76" s="24"/>
      <c r="E76" s="26"/>
      <c r="F76" s="27"/>
      <c r="G76" s="28"/>
      <c r="H76" s="29"/>
      <c r="I76" s="30">
        <f t="shared" si="0"/>
        <v>0</v>
      </c>
      <c r="K76" s="46"/>
    </row>
    <row r="77" spans="1:11" s="38" customFormat="1" ht="15" hidden="1" customHeight="1">
      <c r="A77" s="24"/>
      <c r="B77" s="25"/>
      <c r="C77" s="25"/>
      <c r="D77" s="24"/>
      <c r="E77" s="26"/>
      <c r="F77" s="27"/>
      <c r="G77" s="28"/>
      <c r="H77" s="29"/>
      <c r="I77" s="30">
        <f t="shared" si="0"/>
        <v>0</v>
      </c>
      <c r="K77" s="46"/>
    </row>
    <row r="78" spans="1:11" s="38" customFormat="1" ht="15" hidden="1" customHeight="1">
      <c r="A78" s="24"/>
      <c r="B78" s="25"/>
      <c r="C78" s="25"/>
      <c r="D78" s="24"/>
      <c r="E78" s="26"/>
      <c r="F78" s="27"/>
      <c r="G78" s="28"/>
      <c r="H78" s="29"/>
      <c r="I78" s="30">
        <f t="shared" si="0"/>
        <v>0</v>
      </c>
      <c r="K78" s="46"/>
    </row>
    <row r="79" spans="1:11" s="38" customFormat="1" ht="15" hidden="1" customHeight="1">
      <c r="A79" s="24"/>
      <c r="B79" s="25"/>
      <c r="C79" s="25"/>
      <c r="D79" s="24"/>
      <c r="E79" s="26"/>
      <c r="F79" s="27"/>
      <c r="G79" s="28"/>
      <c r="H79" s="29"/>
      <c r="I79" s="30">
        <f t="shared" si="0"/>
        <v>0</v>
      </c>
      <c r="K79" s="46"/>
    </row>
    <row r="80" spans="1:11" s="38" customFormat="1" ht="15" hidden="1" customHeight="1">
      <c r="A80" s="24"/>
      <c r="B80" s="25"/>
      <c r="C80" s="25"/>
      <c r="D80" s="24"/>
      <c r="E80" s="26"/>
      <c r="F80" s="27"/>
      <c r="G80" s="28"/>
      <c r="H80" s="29"/>
      <c r="I80" s="30">
        <f t="shared" si="0"/>
        <v>0</v>
      </c>
      <c r="K80" s="46"/>
    </row>
    <row r="81" spans="1:11" s="38" customFormat="1" ht="15" hidden="1" customHeight="1">
      <c r="A81" s="24"/>
      <c r="B81" s="25"/>
      <c r="C81" s="25"/>
      <c r="D81" s="24"/>
      <c r="E81" s="26"/>
      <c r="F81" s="27"/>
      <c r="G81" s="28"/>
      <c r="H81" s="29"/>
      <c r="I81" s="30">
        <f t="shared" si="0"/>
        <v>0</v>
      </c>
      <c r="K81" s="46"/>
    </row>
    <row r="82" spans="1:11" s="38" customFormat="1" ht="15" hidden="1" customHeight="1">
      <c r="A82" s="24"/>
      <c r="B82" s="25"/>
      <c r="C82" s="25"/>
      <c r="D82" s="24"/>
      <c r="E82" s="26"/>
      <c r="F82" s="27"/>
      <c r="G82" s="28"/>
      <c r="H82" s="29"/>
      <c r="I82" s="30">
        <f t="shared" ref="I82:I100" si="1">H82*E82*(1-G82)</f>
        <v>0</v>
      </c>
      <c r="K82" s="46"/>
    </row>
    <row r="83" spans="1:11" s="38" customFormat="1" ht="15" hidden="1" customHeight="1">
      <c r="A83" s="24"/>
      <c r="B83" s="25"/>
      <c r="C83" s="25"/>
      <c r="D83" s="24"/>
      <c r="E83" s="26"/>
      <c r="F83" s="27"/>
      <c r="G83" s="28"/>
      <c r="H83" s="29"/>
      <c r="I83" s="30">
        <f t="shared" si="1"/>
        <v>0</v>
      </c>
      <c r="K83" s="46"/>
    </row>
    <row r="84" spans="1:11" s="38" customFormat="1" ht="15" hidden="1" customHeight="1">
      <c r="A84" s="24"/>
      <c r="B84" s="25"/>
      <c r="C84" s="25"/>
      <c r="D84" s="24"/>
      <c r="E84" s="26"/>
      <c r="F84" s="27"/>
      <c r="G84" s="28"/>
      <c r="H84" s="29"/>
      <c r="I84" s="30">
        <f t="shared" si="1"/>
        <v>0</v>
      </c>
      <c r="K84" s="46"/>
    </row>
    <row r="85" spans="1:11" s="38" customFormat="1" ht="15" hidden="1" customHeight="1">
      <c r="A85" s="24"/>
      <c r="B85" s="25"/>
      <c r="C85" s="25"/>
      <c r="D85" s="24"/>
      <c r="E85" s="26"/>
      <c r="F85" s="27"/>
      <c r="G85" s="28"/>
      <c r="H85" s="29"/>
      <c r="I85" s="30">
        <f t="shared" si="1"/>
        <v>0</v>
      </c>
      <c r="K85" s="46"/>
    </row>
    <row r="86" spans="1:11" s="38" customFormat="1" ht="15" hidden="1" customHeight="1">
      <c r="A86" s="24"/>
      <c r="B86" s="25"/>
      <c r="C86" s="25"/>
      <c r="D86" s="24"/>
      <c r="E86" s="26"/>
      <c r="F86" s="27"/>
      <c r="G86" s="28"/>
      <c r="H86" s="29"/>
      <c r="I86" s="30">
        <f t="shared" si="1"/>
        <v>0</v>
      </c>
      <c r="K86" s="46"/>
    </row>
    <row r="87" spans="1:11" s="38" customFormat="1" ht="15" hidden="1" customHeight="1">
      <c r="A87" s="24"/>
      <c r="B87" s="25"/>
      <c r="C87" s="25"/>
      <c r="D87" s="24"/>
      <c r="E87" s="26"/>
      <c r="F87" s="27"/>
      <c r="G87" s="28"/>
      <c r="H87" s="29"/>
      <c r="I87" s="30">
        <f t="shared" si="1"/>
        <v>0</v>
      </c>
      <c r="K87" s="46"/>
    </row>
    <row r="88" spans="1:11" ht="15" hidden="1" customHeight="1">
      <c r="A88" s="24"/>
      <c r="B88" s="25"/>
      <c r="C88" s="25"/>
      <c r="D88" s="24"/>
      <c r="E88" s="26"/>
      <c r="F88" s="27"/>
      <c r="G88" s="28"/>
      <c r="H88" s="29"/>
      <c r="I88" s="30">
        <f t="shared" si="1"/>
        <v>0</v>
      </c>
      <c r="K88" s="46"/>
    </row>
    <row r="89" spans="1:11" ht="15" hidden="1" customHeight="1">
      <c r="A89" s="24"/>
      <c r="B89" s="25"/>
      <c r="C89" s="25"/>
      <c r="D89" s="24"/>
      <c r="E89" s="26"/>
      <c r="F89" s="27"/>
      <c r="G89" s="28"/>
      <c r="H89" s="29"/>
      <c r="I89" s="30">
        <f t="shared" si="1"/>
        <v>0</v>
      </c>
      <c r="K89" s="46"/>
    </row>
    <row r="90" spans="1:11" ht="15" hidden="1" customHeight="1">
      <c r="A90" s="24"/>
      <c r="B90" s="25"/>
      <c r="C90" s="25"/>
      <c r="D90" s="24"/>
      <c r="E90" s="26"/>
      <c r="F90" s="27"/>
      <c r="G90" s="28"/>
      <c r="H90" s="29"/>
      <c r="I90" s="30">
        <f t="shared" si="1"/>
        <v>0</v>
      </c>
      <c r="K90" s="46"/>
    </row>
    <row r="91" spans="1:11" ht="15" hidden="1" customHeight="1">
      <c r="A91" s="24"/>
      <c r="B91" s="25"/>
      <c r="C91" s="25"/>
      <c r="D91" s="24"/>
      <c r="E91" s="26"/>
      <c r="F91" s="27"/>
      <c r="G91" s="28"/>
      <c r="H91" s="29"/>
      <c r="I91" s="30">
        <f t="shared" si="1"/>
        <v>0</v>
      </c>
      <c r="K91" s="46"/>
    </row>
    <row r="92" spans="1:11" ht="15" hidden="1" customHeight="1">
      <c r="A92" s="24"/>
      <c r="B92" s="25"/>
      <c r="C92" s="25"/>
      <c r="D92" s="24"/>
      <c r="E92" s="26"/>
      <c r="F92" s="27"/>
      <c r="G92" s="28"/>
      <c r="H92" s="29"/>
      <c r="I92" s="30">
        <f t="shared" si="1"/>
        <v>0</v>
      </c>
      <c r="K92" s="46"/>
    </row>
    <row r="93" spans="1:11" ht="15" hidden="1" customHeight="1">
      <c r="A93" s="24"/>
      <c r="B93" s="25"/>
      <c r="C93" s="25"/>
      <c r="D93" s="24"/>
      <c r="E93" s="26"/>
      <c r="F93" s="27"/>
      <c r="G93" s="28"/>
      <c r="H93" s="29"/>
      <c r="I93" s="30">
        <f t="shared" si="1"/>
        <v>0</v>
      </c>
      <c r="K93" s="46"/>
    </row>
    <row r="94" spans="1:11" ht="15" hidden="1" customHeight="1">
      <c r="A94" s="24"/>
      <c r="B94" s="25"/>
      <c r="C94" s="25"/>
      <c r="D94" s="24"/>
      <c r="E94" s="26"/>
      <c r="F94" s="27"/>
      <c r="G94" s="28"/>
      <c r="H94" s="29"/>
      <c r="I94" s="30">
        <f t="shared" si="1"/>
        <v>0</v>
      </c>
      <c r="K94" s="46"/>
    </row>
    <row r="95" spans="1:11" ht="15" hidden="1" customHeight="1">
      <c r="A95" s="24"/>
      <c r="B95" s="25"/>
      <c r="C95" s="25"/>
      <c r="D95" s="24"/>
      <c r="E95" s="26"/>
      <c r="F95" s="27"/>
      <c r="G95" s="28"/>
      <c r="H95" s="29"/>
      <c r="I95" s="30">
        <f t="shared" si="1"/>
        <v>0</v>
      </c>
      <c r="K95" s="46"/>
    </row>
    <row r="96" spans="1:11" ht="15" hidden="1" customHeight="1">
      <c r="A96" s="24"/>
      <c r="B96" s="25"/>
      <c r="C96" s="25"/>
      <c r="D96" s="24"/>
      <c r="E96" s="26"/>
      <c r="F96" s="27"/>
      <c r="G96" s="28"/>
      <c r="H96" s="29"/>
      <c r="I96" s="30">
        <f t="shared" si="1"/>
        <v>0</v>
      </c>
      <c r="K96" s="46"/>
    </row>
    <row r="97" spans="1:11" ht="15" hidden="1" customHeight="1">
      <c r="A97" s="24"/>
      <c r="B97" s="25"/>
      <c r="C97" s="25"/>
      <c r="D97" s="24"/>
      <c r="E97" s="26"/>
      <c r="F97" s="27"/>
      <c r="G97" s="28"/>
      <c r="H97" s="29"/>
      <c r="I97" s="30">
        <f t="shared" si="1"/>
        <v>0</v>
      </c>
      <c r="K97" s="46"/>
    </row>
    <row r="98" spans="1:11" ht="15" hidden="1" customHeight="1">
      <c r="A98" s="24"/>
      <c r="B98" s="25"/>
      <c r="C98" s="25"/>
      <c r="D98" s="24"/>
      <c r="E98" s="26"/>
      <c r="F98" s="27"/>
      <c r="G98" s="28"/>
      <c r="H98" s="29"/>
      <c r="I98" s="30">
        <f t="shared" si="1"/>
        <v>0</v>
      </c>
      <c r="K98" s="46"/>
    </row>
    <row r="99" spans="1:11" ht="15" hidden="1" customHeight="1">
      <c r="A99" s="24"/>
      <c r="B99" s="25"/>
      <c r="C99" s="25"/>
      <c r="D99" s="24"/>
      <c r="E99" s="26"/>
      <c r="F99" s="27"/>
      <c r="G99" s="28"/>
      <c r="H99" s="29"/>
      <c r="I99" s="30">
        <f t="shared" si="1"/>
        <v>0</v>
      </c>
      <c r="K99" s="46"/>
    </row>
    <row r="100" spans="1:11" ht="15" hidden="1" customHeight="1">
      <c r="A100" s="24"/>
      <c r="B100" s="25"/>
      <c r="C100" s="25"/>
      <c r="D100" s="24"/>
      <c r="E100" s="26"/>
      <c r="F100" s="27"/>
      <c r="G100" s="28"/>
      <c r="H100" s="29"/>
      <c r="I100" s="30">
        <f t="shared" si="1"/>
        <v>0</v>
      </c>
      <c r="K100" s="46"/>
    </row>
    <row r="101" spans="1:11" ht="15" hidden="1" customHeight="1">
      <c r="A101" s="83" t="s">
        <v>39</v>
      </c>
      <c r="K101" s="46"/>
    </row>
    <row r="102" spans="1:11" ht="15" customHeight="1">
      <c r="K102" s="46"/>
    </row>
    <row r="103" spans="1:11" ht="15" customHeight="1">
      <c r="K103" s="46"/>
    </row>
  </sheetData>
  <sheetProtection formatCells="0" formatRows="0" insertRows="0" deleteRows="0"/>
  <mergeCells count="8">
    <mergeCell ref="K1:K7"/>
    <mergeCell ref="A8:B8"/>
    <mergeCell ref="A1:I2"/>
    <mergeCell ref="A3:B3"/>
    <mergeCell ref="A4:B4"/>
    <mergeCell ref="A5:B5"/>
    <mergeCell ref="A6:B6"/>
    <mergeCell ref="A7:B7"/>
  </mergeCells>
  <conditionalFormatting sqref="A21:I100 H17:I20">
    <cfRule type="notContainsBlanks" dxfId="22" priority="4">
      <formula>LEN(TRIM(A17))&gt;0</formula>
    </cfRule>
  </conditionalFormatting>
  <conditionalFormatting sqref="A17:G20">
    <cfRule type="notContainsBlanks" dxfId="21" priority="2">
      <formula>LEN(TRIM(A17))&gt;0</formula>
    </cfRule>
  </conditionalFormatting>
  <conditionalFormatting sqref="A21:A1048576">
    <cfRule type="duplicateValues" dxfId="20" priority="18"/>
  </conditionalFormatting>
  <conditionalFormatting sqref="A1:A1048576">
    <cfRule type="duplicateValues" dxfId="19" priority="1"/>
  </conditionalFormatting>
  <hyperlinks>
    <hyperlink ref="A7" r:id="rId1" xr:uid="{2D5CD765-7C05-4B24-AE96-003BD8573766}"/>
  </hyperlinks>
  <printOptions horizontalCentered="1"/>
  <pageMargins left="0.2" right="0.2" top="0.25" bottom="0.5" header="0.3" footer="0.3"/>
  <pageSetup orientation="landscape" r:id="rId2"/>
  <headerFooter>
    <oddFooter>&amp;C&amp;"-,Regular"&amp;11&amp;A  &amp;F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174E7-70BF-4FF2-A894-05A15445BF45}">
  <dimension ref="A1:O26"/>
  <sheetViews>
    <sheetView workbookViewId="0">
      <selection activeCell="N7" sqref="N7"/>
    </sheetView>
  </sheetViews>
  <sheetFormatPr defaultRowHeight="15"/>
  <cols>
    <col min="1" max="1" width="11.81640625" customWidth="1"/>
    <col min="2" max="2" width="20.36328125" customWidth="1"/>
    <col min="3" max="3" width="7.36328125" style="303" customWidth="1"/>
    <col min="4" max="4" width="7.26953125" customWidth="1"/>
    <col min="5" max="5" width="8.08984375" customWidth="1"/>
    <col min="6" max="6" width="7.90625" hidden="1" customWidth="1"/>
    <col min="8" max="8" width="7.36328125" style="302" customWidth="1"/>
    <col min="9" max="9" width="7.81640625" style="302" customWidth="1"/>
    <col min="10" max="10" width="7.81640625" customWidth="1"/>
    <col min="11" max="11" width="7.6328125" customWidth="1"/>
    <col min="12" max="12" width="7.453125" customWidth="1"/>
    <col min="13" max="13" width="9" customWidth="1"/>
    <col min="14" max="14" width="28.90625" bestFit="1" customWidth="1"/>
  </cols>
  <sheetData>
    <row r="1" spans="1:15" s="169" customFormat="1" ht="57" customHeight="1">
      <c r="A1" s="178"/>
      <c r="B1" s="179"/>
      <c r="D1" s="557" t="s">
        <v>229</v>
      </c>
      <c r="E1" s="557"/>
      <c r="F1" s="557"/>
      <c r="G1" s="557"/>
      <c r="H1" s="557"/>
      <c r="I1" s="557"/>
      <c r="J1" s="557"/>
      <c r="K1" s="557"/>
      <c r="L1" s="557"/>
    </row>
    <row r="2" spans="1:15" s="172" customFormat="1" ht="19.2" thickBot="1">
      <c r="A2" s="273" t="s">
        <v>228</v>
      </c>
      <c r="B2" s="425" t="s">
        <v>237</v>
      </c>
      <c r="C2" s="426"/>
      <c r="D2" s="426"/>
      <c r="E2" s="426"/>
      <c r="H2" s="427" t="s">
        <v>238</v>
      </c>
      <c r="I2" s="428" t="s">
        <v>239</v>
      </c>
      <c r="J2" s="429"/>
      <c r="K2" s="429"/>
      <c r="L2" s="429"/>
      <c r="M2" s="429"/>
    </row>
    <row r="3" spans="1:15" s="172" customFormat="1" ht="19.8" thickTop="1" thickBot="1">
      <c r="A3" s="430" t="s">
        <v>224</v>
      </c>
      <c r="B3" s="431" t="s">
        <v>240</v>
      </c>
      <c r="C3" s="432"/>
      <c r="D3" s="432"/>
      <c r="E3" s="432"/>
      <c r="F3" s="433"/>
      <c r="I3" s="434" t="s">
        <v>240</v>
      </c>
      <c r="J3" s="435"/>
      <c r="K3" s="435"/>
      <c r="L3" s="435"/>
      <c r="M3" s="435"/>
    </row>
    <row r="4" spans="1:15" s="172" customFormat="1" ht="19.8" thickTop="1" thickBot="1">
      <c r="A4" s="430" t="s">
        <v>174</v>
      </c>
      <c r="B4" s="436" t="s">
        <v>241</v>
      </c>
      <c r="C4" s="436"/>
      <c r="D4" s="436"/>
      <c r="E4" s="436"/>
      <c r="F4" s="437"/>
      <c r="G4" s="438"/>
      <c r="I4" s="434" t="s">
        <v>242</v>
      </c>
      <c r="J4" s="435"/>
      <c r="K4" s="435"/>
      <c r="L4" s="435"/>
      <c r="M4" s="435"/>
    </row>
    <row r="5" spans="1:15" ht="15.6" thickTop="1">
      <c r="A5" s="439"/>
      <c r="B5" s="439"/>
      <c r="C5" s="440"/>
      <c r="D5" s="439"/>
      <c r="E5" s="439"/>
      <c r="F5" s="439"/>
      <c r="G5" s="439"/>
      <c r="H5" s="441"/>
      <c r="I5" s="442"/>
    </row>
    <row r="6" spans="1:15" ht="15" customHeight="1">
      <c r="A6" s="443"/>
      <c r="B6" s="444"/>
      <c r="C6" s="445"/>
      <c r="D6" s="444"/>
      <c r="E6" s="444"/>
      <c r="F6" s="444"/>
      <c r="G6" s="446"/>
      <c r="H6" s="558" t="s">
        <v>243</v>
      </c>
      <c r="I6" s="559"/>
      <c r="J6" s="560" t="s">
        <v>244</v>
      </c>
      <c r="K6" s="559"/>
      <c r="L6" s="560" t="s">
        <v>245</v>
      </c>
      <c r="M6" s="559"/>
    </row>
    <row r="7" spans="1:15" ht="43.2">
      <c r="A7" s="447" t="s">
        <v>33</v>
      </c>
      <c r="B7" s="447" t="s">
        <v>101</v>
      </c>
      <c r="C7" s="602" t="s">
        <v>246</v>
      </c>
      <c r="D7" s="448" t="s">
        <v>247</v>
      </c>
      <c r="E7" s="449" t="s">
        <v>248</v>
      </c>
      <c r="F7" s="449" t="s">
        <v>249</v>
      </c>
      <c r="G7" s="448" t="s">
        <v>250</v>
      </c>
      <c r="H7" s="450" t="s">
        <v>251</v>
      </c>
      <c r="I7" s="448" t="s">
        <v>252</v>
      </c>
      <c r="J7" s="451" t="s">
        <v>253</v>
      </c>
      <c r="K7" s="448" t="s">
        <v>254</v>
      </c>
      <c r="L7" s="451" t="s">
        <v>255</v>
      </c>
      <c r="M7" s="451" t="s">
        <v>256</v>
      </c>
    </row>
    <row r="8" spans="1:15" s="391" customFormat="1" ht="22.8">
      <c r="A8" s="452" t="s">
        <v>257</v>
      </c>
      <c r="B8" s="603" t="s">
        <v>112</v>
      </c>
      <c r="C8" s="462"/>
      <c r="D8" s="456">
        <v>19.97</v>
      </c>
      <c r="E8" s="454">
        <v>0.45</v>
      </c>
      <c r="F8" s="455">
        <f>D8*(1-E8)</f>
        <v>10.983499999999999</v>
      </c>
      <c r="G8" s="456">
        <v>5.97</v>
      </c>
      <c r="H8" s="457">
        <f>1-(G8/D8)</f>
        <v>0.70105157736604906</v>
      </c>
      <c r="I8" s="458">
        <f t="shared" ref="I8:I17" si="0">G8*(1-J8)</f>
        <v>5.0744999999999996</v>
      </c>
      <c r="J8" s="459">
        <v>0.15</v>
      </c>
      <c r="K8" s="460">
        <f t="shared" ref="K8:K17" si="1">1-(I8/D8)</f>
        <v>0.74589384076114174</v>
      </c>
      <c r="L8" s="458">
        <f t="shared" ref="L8:L17" si="2">F8-I8</f>
        <v>5.9089999999999998</v>
      </c>
      <c r="M8" s="458">
        <f t="shared" ref="M8:M17" si="3">C8*L8</f>
        <v>0</v>
      </c>
    </row>
    <row r="9" spans="1:15" s="391" customFormat="1" ht="15.6" hidden="1" customHeight="1">
      <c r="A9" s="452"/>
      <c r="B9" s="461"/>
      <c r="C9" s="462"/>
      <c r="D9" s="456"/>
      <c r="E9" s="454"/>
      <c r="F9" s="455">
        <f t="shared" ref="F9:F17" si="4">D9*(1-E9)</f>
        <v>0</v>
      </c>
      <c r="G9" s="456"/>
      <c r="H9" s="457" t="e">
        <f t="shared" ref="H9:H17" si="5">1-(G9/D9)</f>
        <v>#DIV/0!</v>
      </c>
      <c r="I9" s="458">
        <f t="shared" si="0"/>
        <v>0</v>
      </c>
      <c r="J9" s="459"/>
      <c r="K9" s="460" t="e">
        <f t="shared" si="1"/>
        <v>#DIV/0!</v>
      </c>
      <c r="L9" s="458">
        <f t="shared" si="2"/>
        <v>0</v>
      </c>
      <c r="M9" s="458">
        <f t="shared" si="3"/>
        <v>0</v>
      </c>
    </row>
    <row r="10" spans="1:15" s="391" customFormat="1" ht="15.6" hidden="1" customHeight="1">
      <c r="A10" s="452"/>
      <c r="B10" s="461"/>
      <c r="C10" s="462"/>
      <c r="D10" s="456"/>
      <c r="E10" s="454"/>
      <c r="F10" s="455">
        <f t="shared" si="4"/>
        <v>0</v>
      </c>
      <c r="G10" s="456"/>
      <c r="H10" s="457" t="e">
        <f t="shared" si="5"/>
        <v>#DIV/0!</v>
      </c>
      <c r="I10" s="458">
        <f t="shared" si="0"/>
        <v>0</v>
      </c>
      <c r="J10" s="459"/>
      <c r="K10" s="460" t="e">
        <f t="shared" si="1"/>
        <v>#DIV/0!</v>
      </c>
      <c r="L10" s="458">
        <f t="shared" si="2"/>
        <v>0</v>
      </c>
      <c r="M10" s="458">
        <f t="shared" si="3"/>
        <v>0</v>
      </c>
    </row>
    <row r="11" spans="1:15" s="391" customFormat="1" ht="15.6" hidden="1" customHeight="1">
      <c r="A11" s="452"/>
      <c r="B11" s="461"/>
      <c r="C11" s="462"/>
      <c r="D11" s="456"/>
      <c r="E11" s="454"/>
      <c r="F11" s="455">
        <f t="shared" si="4"/>
        <v>0</v>
      </c>
      <c r="G11" s="456"/>
      <c r="H11" s="457" t="e">
        <f t="shared" si="5"/>
        <v>#DIV/0!</v>
      </c>
      <c r="I11" s="458">
        <f t="shared" si="0"/>
        <v>0</v>
      </c>
      <c r="J11" s="459"/>
      <c r="K11" s="460" t="e">
        <f t="shared" si="1"/>
        <v>#DIV/0!</v>
      </c>
      <c r="L11" s="458">
        <f t="shared" si="2"/>
        <v>0</v>
      </c>
      <c r="M11" s="458">
        <f t="shared" si="3"/>
        <v>0</v>
      </c>
    </row>
    <row r="12" spans="1:15" s="391" customFormat="1" ht="15.6" hidden="1" customHeight="1">
      <c r="A12" s="452"/>
      <c r="B12" s="461"/>
      <c r="C12" s="462"/>
      <c r="D12" s="456"/>
      <c r="E12" s="454"/>
      <c r="F12" s="455">
        <f t="shared" si="4"/>
        <v>0</v>
      </c>
      <c r="G12" s="456"/>
      <c r="H12" s="457" t="e">
        <f t="shared" si="5"/>
        <v>#DIV/0!</v>
      </c>
      <c r="I12" s="458">
        <f t="shared" si="0"/>
        <v>0</v>
      </c>
      <c r="J12" s="459"/>
      <c r="K12" s="460" t="e">
        <f t="shared" si="1"/>
        <v>#DIV/0!</v>
      </c>
      <c r="L12" s="458">
        <f t="shared" si="2"/>
        <v>0</v>
      </c>
      <c r="M12" s="458">
        <f t="shared" si="3"/>
        <v>0</v>
      </c>
    </row>
    <row r="13" spans="1:15" s="391" customFormat="1" ht="15.6" hidden="1" customHeight="1">
      <c r="A13" s="452"/>
      <c r="B13" s="461"/>
      <c r="C13" s="462"/>
      <c r="D13" s="456"/>
      <c r="E13" s="454"/>
      <c r="F13" s="455">
        <f t="shared" si="4"/>
        <v>0</v>
      </c>
      <c r="G13" s="456"/>
      <c r="H13" s="457" t="e">
        <f t="shared" si="5"/>
        <v>#DIV/0!</v>
      </c>
      <c r="I13" s="458">
        <f t="shared" si="0"/>
        <v>0</v>
      </c>
      <c r="J13" s="459"/>
      <c r="K13" s="460" t="e">
        <f t="shared" si="1"/>
        <v>#DIV/0!</v>
      </c>
      <c r="L13" s="458">
        <f t="shared" si="2"/>
        <v>0</v>
      </c>
      <c r="M13" s="458">
        <f t="shared" si="3"/>
        <v>0</v>
      </c>
    </row>
    <row r="14" spans="1:15" s="391" customFormat="1" ht="15.6" hidden="1" customHeight="1">
      <c r="A14" s="452"/>
      <c r="B14" s="461"/>
      <c r="C14" s="462"/>
      <c r="D14" s="456"/>
      <c r="E14" s="454"/>
      <c r="F14" s="455">
        <f t="shared" si="4"/>
        <v>0</v>
      </c>
      <c r="G14" s="456"/>
      <c r="H14" s="457" t="e">
        <f t="shared" si="5"/>
        <v>#DIV/0!</v>
      </c>
      <c r="I14" s="458">
        <f t="shared" si="0"/>
        <v>0</v>
      </c>
      <c r="J14" s="459"/>
      <c r="K14" s="460" t="e">
        <f t="shared" si="1"/>
        <v>#DIV/0!</v>
      </c>
      <c r="L14" s="458">
        <f t="shared" si="2"/>
        <v>0</v>
      </c>
      <c r="M14" s="458">
        <f t="shared" si="3"/>
        <v>0</v>
      </c>
      <c r="O14" s="463"/>
    </row>
    <row r="15" spans="1:15" s="391" customFormat="1" ht="15.6" hidden="1" customHeight="1">
      <c r="A15" s="452"/>
      <c r="B15" s="461"/>
      <c r="C15" s="462"/>
      <c r="D15" s="456"/>
      <c r="E15" s="454"/>
      <c r="F15" s="455">
        <f t="shared" si="4"/>
        <v>0</v>
      </c>
      <c r="G15" s="456"/>
      <c r="H15" s="457" t="e">
        <f t="shared" si="5"/>
        <v>#DIV/0!</v>
      </c>
      <c r="I15" s="458">
        <f t="shared" si="0"/>
        <v>0</v>
      </c>
      <c r="J15" s="459"/>
      <c r="K15" s="460" t="e">
        <f t="shared" si="1"/>
        <v>#DIV/0!</v>
      </c>
      <c r="L15" s="458">
        <f t="shared" si="2"/>
        <v>0</v>
      </c>
      <c r="M15" s="458">
        <f t="shared" si="3"/>
        <v>0</v>
      </c>
    </row>
    <row r="16" spans="1:15" s="391" customFormat="1" ht="15.6" hidden="1" customHeight="1">
      <c r="A16" s="452"/>
      <c r="B16" s="461"/>
      <c r="C16" s="462"/>
      <c r="D16" s="456"/>
      <c r="E16" s="454"/>
      <c r="F16" s="455">
        <f t="shared" si="4"/>
        <v>0</v>
      </c>
      <c r="G16" s="456"/>
      <c r="H16" s="457" t="e">
        <f t="shared" si="5"/>
        <v>#DIV/0!</v>
      </c>
      <c r="I16" s="458">
        <f t="shared" si="0"/>
        <v>0</v>
      </c>
      <c r="J16" s="459"/>
      <c r="K16" s="460" t="e">
        <f t="shared" si="1"/>
        <v>#DIV/0!</v>
      </c>
      <c r="L16" s="458">
        <f t="shared" si="2"/>
        <v>0</v>
      </c>
      <c r="M16" s="458">
        <f t="shared" si="3"/>
        <v>0</v>
      </c>
    </row>
    <row r="17" spans="1:13" s="391" customFormat="1" ht="15.6" hidden="1" customHeight="1">
      <c r="A17" s="452"/>
      <c r="B17" s="461"/>
      <c r="C17" s="462"/>
      <c r="D17" s="456"/>
      <c r="E17" s="454"/>
      <c r="F17" s="455">
        <f t="shared" si="4"/>
        <v>0</v>
      </c>
      <c r="G17" s="456"/>
      <c r="H17" s="457" t="e">
        <f t="shared" si="5"/>
        <v>#DIV/0!</v>
      </c>
      <c r="I17" s="458">
        <f t="shared" si="0"/>
        <v>0</v>
      </c>
      <c r="J17" s="459"/>
      <c r="K17" s="460" t="e">
        <f t="shared" si="1"/>
        <v>#DIV/0!</v>
      </c>
      <c r="L17" s="458">
        <f t="shared" si="2"/>
        <v>0</v>
      </c>
      <c r="M17" s="458">
        <f t="shared" si="3"/>
        <v>0</v>
      </c>
    </row>
    <row r="18" spans="1:13" s="467" customFormat="1" ht="16.2" thickBot="1">
      <c r="A18" s="464"/>
      <c r="B18" s="464"/>
      <c r="C18" s="465"/>
      <c r="D18" s="464"/>
      <c r="E18" s="464"/>
      <c r="F18" s="464"/>
      <c r="G18" s="464"/>
      <c r="H18" s="466"/>
      <c r="J18" s="468" t="s">
        <v>258</v>
      </c>
      <c r="L18" s="561">
        <f>SUM(M8:M17)</f>
        <v>0</v>
      </c>
      <c r="M18" s="561"/>
    </row>
    <row r="19" spans="1:13" s="471" customFormat="1" ht="15.6" thickTop="1">
      <c r="A19" s="469"/>
      <c r="B19" s="470"/>
      <c r="C19" s="469"/>
      <c r="D19" s="469"/>
      <c r="E19" s="469"/>
      <c r="F19" s="469"/>
      <c r="G19" s="469"/>
      <c r="J19" s="302"/>
    </row>
    <row r="20" spans="1:13" s="169" customFormat="1" ht="13.2">
      <c r="A20" s="239" t="s">
        <v>224</v>
      </c>
      <c r="B20" s="241"/>
      <c r="C20" s="240"/>
      <c r="D20" s="240"/>
      <c r="E20" s="240"/>
      <c r="F20" s="240"/>
      <c r="G20" s="240"/>
      <c r="H20" s="236"/>
      <c r="I20" s="236"/>
    </row>
    <row r="21" spans="1:13" s="169" customFormat="1" ht="13.2">
      <c r="A21" s="239" t="s">
        <v>259</v>
      </c>
      <c r="B21" s="241"/>
      <c r="C21" s="240"/>
      <c r="D21" s="240"/>
      <c r="E21" s="240"/>
      <c r="F21" s="240"/>
      <c r="G21" s="240"/>
      <c r="H21" s="236"/>
      <c r="I21" s="236"/>
    </row>
    <row r="22" spans="1:13" s="169" customFormat="1" ht="13.2">
      <c r="A22" s="239" t="s">
        <v>260</v>
      </c>
      <c r="B22" s="238"/>
      <c r="C22" s="237"/>
      <c r="D22" s="237"/>
      <c r="E22" s="237"/>
      <c r="F22" s="237"/>
      <c r="G22" s="237"/>
      <c r="H22" s="236"/>
      <c r="I22" s="236"/>
    </row>
    <row r="23" spans="1:13" s="169" customFormat="1" ht="13.2">
      <c r="A23" s="235" t="s">
        <v>261</v>
      </c>
      <c r="B23" s="238"/>
      <c r="C23" s="237"/>
      <c r="D23" s="237"/>
      <c r="E23" s="237"/>
      <c r="F23" s="237"/>
      <c r="G23" s="237"/>
      <c r="H23" s="236"/>
      <c r="I23" s="236"/>
    </row>
    <row r="24" spans="1:13" s="169" customFormat="1" ht="13.2">
      <c r="A24" s="235" t="s">
        <v>262</v>
      </c>
      <c r="B24" s="238"/>
      <c r="C24" s="237"/>
      <c r="D24" s="237"/>
      <c r="E24" s="237"/>
      <c r="F24" s="237"/>
      <c r="G24" s="237"/>
      <c r="H24" s="236"/>
      <c r="I24" s="236"/>
    </row>
    <row r="25" spans="1:13" s="169" customFormat="1" ht="13.2">
      <c r="A25" s="235" t="s">
        <v>263</v>
      </c>
      <c r="B25" s="234"/>
      <c r="C25" s="234"/>
      <c r="D25" s="234"/>
      <c r="E25" s="234"/>
      <c r="F25" s="234"/>
      <c r="G25" s="234"/>
      <c r="J25" s="233" t="s">
        <v>176</v>
      </c>
      <c r="K25" s="296"/>
      <c r="L25" s="296"/>
      <c r="M25" s="472"/>
    </row>
    <row r="26" spans="1:13" s="169" customFormat="1" ht="12.6">
      <c r="A26" s="194"/>
      <c r="B26" s="207"/>
      <c r="I26" s="202"/>
    </row>
  </sheetData>
  <mergeCells count="5">
    <mergeCell ref="D1:L1"/>
    <mergeCell ref="H6:I6"/>
    <mergeCell ref="J6:K6"/>
    <mergeCell ref="L6:M6"/>
    <mergeCell ref="L18:M18"/>
  </mergeCells>
  <hyperlinks>
    <hyperlink ref="I2" r:id="rId1" xr:uid="{07AA1334-A39F-48C3-BF3F-C90C448A0E9F}"/>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FC94A-598A-4646-91FB-E9588FD6006D}">
  <dimension ref="A1:Q103"/>
  <sheetViews>
    <sheetView showGridLines="0" zoomScaleNormal="100" workbookViewId="0">
      <selection activeCell="I17" sqref="I17"/>
    </sheetView>
  </sheetViews>
  <sheetFormatPr defaultColWidth="8.90625" defaultRowHeight="15"/>
  <cols>
    <col min="1" max="1" width="11.54296875" style="3" customWidth="1"/>
    <col min="2" max="2" width="26" style="1" customWidth="1"/>
    <col min="3" max="3" width="13.54296875" style="1" bestFit="1" customWidth="1"/>
    <col min="4" max="4" width="8.90625" style="2"/>
    <col min="5" max="5" width="9" style="14" bestFit="1" customWidth="1"/>
    <col min="6" max="6" width="9" style="16" bestFit="1" customWidth="1"/>
    <col min="7" max="7" width="8.90625" style="4"/>
    <col min="8" max="8" width="8.90625" style="21"/>
    <col min="9" max="9" width="8.90625" style="14"/>
    <col min="10" max="10" width="4.81640625" style="5" customWidth="1"/>
    <col min="11" max="11" width="40.81640625" style="5" customWidth="1"/>
    <col min="12" max="16384" width="8.90625" style="5"/>
  </cols>
  <sheetData>
    <row r="1" spans="1:14" ht="23.25" customHeight="1">
      <c r="A1" s="548" t="s">
        <v>76</v>
      </c>
      <c r="B1" s="548"/>
      <c r="C1" s="548"/>
      <c r="D1" s="548"/>
      <c r="E1" s="548"/>
      <c r="F1" s="548"/>
      <c r="G1" s="548"/>
      <c r="H1" s="548"/>
      <c r="I1" s="548"/>
      <c r="K1" s="547"/>
    </row>
    <row r="2" spans="1:14" ht="24" customHeight="1" thickBot="1">
      <c r="A2" s="548"/>
      <c r="B2" s="548"/>
      <c r="C2" s="548"/>
      <c r="D2" s="548"/>
      <c r="E2" s="548"/>
      <c r="F2" s="548"/>
      <c r="G2" s="548"/>
      <c r="H2" s="548"/>
      <c r="I2" s="548"/>
      <c r="K2" s="547"/>
    </row>
    <row r="3" spans="1:14" ht="24" customHeight="1" thickTop="1">
      <c r="A3" s="549" t="s">
        <v>26</v>
      </c>
      <c r="B3" s="550"/>
      <c r="C3" s="15" t="s">
        <v>6</v>
      </c>
      <c r="D3" s="10"/>
      <c r="E3" s="10"/>
      <c r="F3" s="19" t="s">
        <v>11</v>
      </c>
      <c r="G3" s="43"/>
      <c r="H3" s="44"/>
      <c r="I3" s="43"/>
      <c r="K3" s="547"/>
    </row>
    <row r="4" spans="1:14" ht="24" customHeight="1">
      <c r="A4" s="551" t="s">
        <v>27</v>
      </c>
      <c r="B4" s="552"/>
      <c r="C4" s="15" t="s">
        <v>7</v>
      </c>
      <c r="D4" s="10"/>
      <c r="E4" s="10"/>
      <c r="F4" s="19" t="s">
        <v>12</v>
      </c>
      <c r="G4" s="9"/>
      <c r="H4" s="23"/>
      <c r="I4" s="9"/>
      <c r="K4" s="547"/>
    </row>
    <row r="5" spans="1:14" ht="24" customHeight="1">
      <c r="A5" s="551" t="s">
        <v>28</v>
      </c>
      <c r="B5" s="552"/>
      <c r="C5" s="15" t="s">
        <v>8</v>
      </c>
      <c r="D5" s="10"/>
      <c r="E5" s="10"/>
      <c r="F5" s="20" t="s">
        <v>13</v>
      </c>
      <c r="G5" s="9"/>
      <c r="H5" s="23"/>
      <c r="I5" s="9"/>
      <c r="K5" s="547"/>
      <c r="N5" s="22"/>
    </row>
    <row r="6" spans="1:14" ht="24" customHeight="1">
      <c r="A6" s="551" t="s">
        <v>29</v>
      </c>
      <c r="B6" s="552"/>
      <c r="C6" s="15" t="s">
        <v>9</v>
      </c>
      <c r="D6" s="10"/>
      <c r="E6" s="10"/>
      <c r="F6" s="19" t="s">
        <v>14</v>
      </c>
      <c r="G6" s="9"/>
      <c r="H6" s="23"/>
      <c r="I6" s="9"/>
      <c r="K6" s="547"/>
    </row>
    <row r="7" spans="1:14" ht="24" customHeight="1">
      <c r="A7" s="553" t="s">
        <v>34</v>
      </c>
      <c r="B7" s="552"/>
      <c r="C7" s="15" t="s">
        <v>10</v>
      </c>
      <c r="D7" s="10"/>
      <c r="E7" s="10"/>
      <c r="F7" s="19" t="s">
        <v>15</v>
      </c>
      <c r="G7" s="9"/>
      <c r="H7" s="23"/>
      <c r="I7" s="9"/>
      <c r="K7" s="547"/>
    </row>
    <row r="8" spans="1:14" ht="24" customHeight="1" thickBot="1">
      <c r="A8" s="545"/>
      <c r="B8" s="546"/>
      <c r="C8" s="6"/>
      <c r="D8" s="7"/>
      <c r="E8" s="18"/>
      <c r="I8" s="4"/>
      <c r="K8" s="42"/>
    </row>
    <row r="9" spans="1:14" ht="24" customHeight="1" thickTop="1" thickBot="1">
      <c r="A9" s="8"/>
      <c r="B9" s="6"/>
      <c r="C9" s="6"/>
      <c r="D9" s="7"/>
      <c r="E9" s="18"/>
      <c r="K9" s="42"/>
    </row>
    <row r="10" spans="1:14" ht="15.6" thickTop="1">
      <c r="A10" s="52" t="s">
        <v>44</v>
      </c>
      <c r="B10" s="53"/>
      <c r="C10" s="47"/>
      <c r="D10" s="57" t="s">
        <v>45</v>
      </c>
      <c r="E10" s="47" t="s">
        <v>208</v>
      </c>
      <c r="F10" s="47"/>
      <c r="G10" s="48"/>
      <c r="H10" s="91"/>
      <c r="I10" s="92"/>
      <c r="J10" s="11"/>
      <c r="K10" s="42"/>
    </row>
    <row r="11" spans="1:14">
      <c r="A11" s="63" t="s">
        <v>37</v>
      </c>
      <c r="B11" s="54">
        <v>0.48</v>
      </c>
      <c r="C11" s="13"/>
      <c r="D11" s="58"/>
      <c r="E11" s="13" t="s">
        <v>209</v>
      </c>
      <c r="F11" s="13"/>
      <c r="G11" s="49"/>
      <c r="H11" s="87" t="s">
        <v>3</v>
      </c>
      <c r="I11" s="88" t="s">
        <v>3</v>
      </c>
      <c r="J11" s="11"/>
      <c r="K11" s="42"/>
    </row>
    <row r="12" spans="1:14">
      <c r="A12" s="63" t="s">
        <v>57</v>
      </c>
      <c r="B12" s="55" t="s">
        <v>54</v>
      </c>
      <c r="C12" s="13"/>
      <c r="D12" s="58"/>
      <c r="E12" s="13"/>
      <c r="F12" s="13"/>
      <c r="G12" s="49"/>
      <c r="H12" s="89" t="s">
        <v>5</v>
      </c>
      <c r="I12" s="90" t="s">
        <v>4</v>
      </c>
      <c r="J12" s="11"/>
      <c r="K12" s="42"/>
    </row>
    <row r="13" spans="1:14">
      <c r="A13" s="63" t="s">
        <v>42</v>
      </c>
      <c r="B13" s="55" t="s">
        <v>53</v>
      </c>
      <c r="C13" s="13"/>
      <c r="D13" s="58"/>
      <c r="E13" s="13"/>
      <c r="F13" s="13"/>
      <c r="G13" s="49"/>
      <c r="H13" s="89"/>
      <c r="I13" s="93"/>
      <c r="J13" s="11"/>
      <c r="K13" s="42"/>
    </row>
    <row r="14" spans="1:14">
      <c r="A14" s="63" t="s">
        <v>38</v>
      </c>
      <c r="B14" s="55" t="s">
        <v>55</v>
      </c>
      <c r="C14" s="13"/>
      <c r="D14" s="58"/>
      <c r="E14" s="13"/>
      <c r="F14" s="13"/>
      <c r="G14" s="49"/>
      <c r="H14" s="68">
        <f>SUM(H16:H100)</f>
        <v>0</v>
      </c>
      <c r="I14" s="85">
        <f>SUM(I16:I100)</f>
        <v>0</v>
      </c>
      <c r="J14" s="11"/>
      <c r="K14" s="42"/>
    </row>
    <row r="15" spans="1:14" ht="15.6" thickBot="1">
      <c r="A15" s="64" t="s">
        <v>43</v>
      </c>
      <c r="B15" s="56" t="s">
        <v>40</v>
      </c>
      <c r="C15" s="50"/>
      <c r="D15" s="59"/>
      <c r="E15" s="50"/>
      <c r="F15" s="50"/>
      <c r="G15" s="51"/>
      <c r="H15" s="84"/>
      <c r="I15" s="86"/>
      <c r="J15" s="11"/>
      <c r="K15" s="42"/>
    </row>
    <row r="16" spans="1:14" s="109" customFormat="1" ht="24" customHeight="1" thickTop="1">
      <c r="A16" s="103" t="s">
        <v>33</v>
      </c>
      <c r="B16" s="103" t="s">
        <v>0</v>
      </c>
      <c r="C16" s="103" t="s">
        <v>2</v>
      </c>
      <c r="D16" s="104" t="s">
        <v>75</v>
      </c>
      <c r="E16" s="105" t="s">
        <v>1</v>
      </c>
      <c r="F16" s="106" t="s">
        <v>16</v>
      </c>
      <c r="G16" s="107" t="s">
        <v>17</v>
      </c>
      <c r="H16" s="108" t="s">
        <v>5</v>
      </c>
      <c r="I16" s="105" t="s">
        <v>3</v>
      </c>
      <c r="K16" s="110"/>
    </row>
    <row r="17" spans="1:17" s="12" customFormat="1" ht="22.8">
      <c r="A17" s="39">
        <v>9781636090740</v>
      </c>
      <c r="B17" s="25" t="s">
        <v>80</v>
      </c>
      <c r="C17" s="25"/>
      <c r="D17" s="24"/>
      <c r="E17" s="123">
        <v>19.989999999999998</v>
      </c>
      <c r="F17" s="124">
        <v>6.97</v>
      </c>
      <c r="G17" s="28">
        <v>0.7</v>
      </c>
      <c r="H17" s="29"/>
      <c r="I17" s="30">
        <f>H17*E17*(1-G17)</f>
        <v>0</v>
      </c>
      <c r="K17" s="42"/>
      <c r="L17" s="16"/>
    </row>
    <row r="18" spans="1:17" s="12" customFormat="1" ht="13.2">
      <c r="A18" s="39">
        <v>9781636092959</v>
      </c>
      <c r="B18" s="25" t="s">
        <v>81</v>
      </c>
      <c r="C18" s="25"/>
      <c r="D18" s="24"/>
      <c r="E18" s="123">
        <v>19.989999999999998</v>
      </c>
      <c r="F18" s="124">
        <v>6.97</v>
      </c>
      <c r="G18" s="28">
        <v>0.7</v>
      </c>
      <c r="H18" s="29"/>
      <c r="I18" s="30">
        <f t="shared" ref="I18:I81" si="0">H18*E18*(1-G18)</f>
        <v>0</v>
      </c>
      <c r="K18" s="42"/>
    </row>
    <row r="19" spans="1:17" s="12" customFormat="1" ht="13.2" hidden="1">
      <c r="A19" s="24"/>
      <c r="B19" s="25"/>
      <c r="C19" s="25"/>
      <c r="D19" s="24"/>
      <c r="E19" s="26"/>
      <c r="F19" s="27"/>
      <c r="G19" s="28"/>
      <c r="H19" s="29"/>
      <c r="I19" s="30">
        <f t="shared" si="0"/>
        <v>0</v>
      </c>
      <c r="K19" s="42"/>
    </row>
    <row r="20" spans="1:17" s="12" customFormat="1" ht="14.4" hidden="1">
      <c r="A20" s="24"/>
      <c r="B20" s="25"/>
      <c r="C20" s="25"/>
      <c r="D20" s="24"/>
      <c r="E20" s="26"/>
      <c r="F20" s="27"/>
      <c r="G20" s="28"/>
      <c r="H20" s="29"/>
      <c r="I20" s="30">
        <f t="shared" si="0"/>
        <v>0</v>
      </c>
      <c r="K20" s="41"/>
    </row>
    <row r="21" spans="1:17" s="12" customFormat="1" ht="14.4" hidden="1">
      <c r="A21" s="24"/>
      <c r="B21" s="25"/>
      <c r="C21" s="25"/>
      <c r="D21" s="24"/>
      <c r="E21" s="26"/>
      <c r="F21" s="27"/>
      <c r="G21" s="28"/>
      <c r="H21" s="29"/>
      <c r="I21" s="30">
        <f t="shared" si="0"/>
        <v>0</v>
      </c>
      <c r="K21" s="41"/>
    </row>
    <row r="22" spans="1:17" s="12" customFormat="1" ht="14.4" hidden="1">
      <c r="A22" s="24"/>
      <c r="B22" s="25"/>
      <c r="C22" s="25"/>
      <c r="D22" s="24"/>
      <c r="E22" s="26"/>
      <c r="F22" s="27"/>
      <c r="G22" s="28"/>
      <c r="H22" s="29"/>
      <c r="I22" s="30">
        <f t="shared" si="0"/>
        <v>0</v>
      </c>
      <c r="K22" s="41"/>
    </row>
    <row r="23" spans="1:17" s="12" customFormat="1" ht="12.75" hidden="1" customHeight="1">
      <c r="A23" s="24"/>
      <c r="B23" s="25"/>
      <c r="C23" s="25"/>
      <c r="D23" s="24"/>
      <c r="E23" s="26"/>
      <c r="F23" s="27"/>
      <c r="G23" s="28"/>
      <c r="H23" s="29"/>
      <c r="I23" s="30">
        <f t="shared" si="0"/>
        <v>0</v>
      </c>
      <c r="K23" s="95"/>
    </row>
    <row r="24" spans="1:17" s="12" customFormat="1" ht="13.2" hidden="1">
      <c r="A24" s="24"/>
      <c r="B24" s="25"/>
      <c r="C24" s="25"/>
      <c r="D24" s="24"/>
      <c r="E24" s="26"/>
      <c r="F24" s="27"/>
      <c r="G24" s="28"/>
      <c r="H24" s="29"/>
      <c r="I24" s="30">
        <f t="shared" si="0"/>
        <v>0</v>
      </c>
      <c r="K24" s="46"/>
    </row>
    <row r="25" spans="1:17" s="12" customFormat="1" ht="13.2" hidden="1">
      <c r="A25" s="24"/>
      <c r="B25" s="25"/>
      <c r="C25" s="25"/>
      <c r="D25" s="24"/>
      <c r="E25" s="26"/>
      <c r="F25" s="27"/>
      <c r="G25" s="28"/>
      <c r="H25" s="29"/>
      <c r="I25" s="30">
        <f t="shared" si="0"/>
        <v>0</v>
      </c>
      <c r="K25" s="46"/>
    </row>
    <row r="26" spans="1:17" s="12" customFormat="1" ht="13.2" hidden="1">
      <c r="A26" s="24"/>
      <c r="B26" s="25"/>
      <c r="C26" s="25"/>
      <c r="D26" s="24"/>
      <c r="E26" s="26"/>
      <c r="F26" s="27"/>
      <c r="G26" s="28"/>
      <c r="H26" s="29"/>
      <c r="I26" s="30">
        <f t="shared" si="0"/>
        <v>0</v>
      </c>
      <c r="K26" s="46"/>
    </row>
    <row r="27" spans="1:17" s="12" customFormat="1" ht="13.2" hidden="1">
      <c r="A27" s="24"/>
      <c r="B27" s="25"/>
      <c r="C27" s="25"/>
      <c r="D27" s="24"/>
      <c r="E27" s="26"/>
      <c r="F27" s="27"/>
      <c r="G27" s="28"/>
      <c r="H27" s="29"/>
      <c r="I27" s="30">
        <f t="shared" si="0"/>
        <v>0</v>
      </c>
      <c r="K27" s="46"/>
    </row>
    <row r="28" spans="1:17" s="12" customFormat="1" ht="13.2" hidden="1">
      <c r="A28" s="24"/>
      <c r="B28" s="25"/>
      <c r="C28" s="25"/>
      <c r="D28" s="24"/>
      <c r="E28" s="26"/>
      <c r="F28" s="27"/>
      <c r="G28" s="28"/>
      <c r="H28" s="29"/>
      <c r="I28" s="30">
        <f t="shared" si="0"/>
        <v>0</v>
      </c>
      <c r="K28" s="46"/>
      <c r="L28" s="45"/>
      <c r="N28" s="45"/>
      <c r="O28" s="45"/>
      <c r="P28" s="45"/>
      <c r="Q28" s="45"/>
    </row>
    <row r="29" spans="1:17" s="12" customFormat="1" ht="13.2" hidden="1">
      <c r="A29" s="24"/>
      <c r="B29" s="25"/>
      <c r="C29" s="25"/>
      <c r="D29" s="24"/>
      <c r="E29" s="26"/>
      <c r="F29" s="27"/>
      <c r="G29" s="28"/>
      <c r="H29" s="29"/>
      <c r="I29" s="30">
        <f t="shared" si="0"/>
        <v>0</v>
      </c>
      <c r="K29" s="46"/>
      <c r="L29" s="45"/>
      <c r="N29" s="45"/>
      <c r="O29" s="45"/>
      <c r="P29" s="45"/>
      <c r="Q29" s="45"/>
    </row>
    <row r="30" spans="1:17" s="12" customFormat="1" ht="13.2" hidden="1">
      <c r="A30" s="24"/>
      <c r="B30" s="25"/>
      <c r="C30" s="25"/>
      <c r="D30" s="24"/>
      <c r="E30" s="26"/>
      <c r="F30" s="27"/>
      <c r="G30" s="28"/>
      <c r="H30" s="29"/>
      <c r="I30" s="30">
        <f t="shared" si="0"/>
        <v>0</v>
      </c>
      <c r="K30" s="46"/>
      <c r="L30" s="45"/>
      <c r="N30" s="45"/>
      <c r="O30" s="45"/>
      <c r="P30" s="45"/>
      <c r="Q30" s="45"/>
    </row>
    <row r="31" spans="1:17" s="12" customFormat="1" ht="13.2" hidden="1">
      <c r="A31" s="24"/>
      <c r="B31" s="25"/>
      <c r="C31" s="25"/>
      <c r="D31" s="24"/>
      <c r="E31" s="26"/>
      <c r="F31" s="27"/>
      <c r="G31" s="28"/>
      <c r="H31" s="29"/>
      <c r="I31" s="30">
        <f t="shared" si="0"/>
        <v>0</v>
      </c>
      <c r="K31" s="46"/>
    </row>
    <row r="32" spans="1:17" s="12" customFormat="1" ht="13.2" hidden="1">
      <c r="A32" s="24"/>
      <c r="B32" s="25"/>
      <c r="C32" s="25"/>
      <c r="D32" s="24"/>
      <c r="E32" s="26"/>
      <c r="F32" s="27"/>
      <c r="G32" s="28"/>
      <c r="H32" s="29"/>
      <c r="I32" s="30">
        <f t="shared" si="0"/>
        <v>0</v>
      </c>
      <c r="K32" s="46"/>
    </row>
    <row r="33" spans="1:11" s="12" customFormat="1" ht="13.2" hidden="1">
      <c r="A33" s="24"/>
      <c r="B33" s="25"/>
      <c r="C33" s="25"/>
      <c r="D33" s="24"/>
      <c r="E33" s="26"/>
      <c r="F33" s="27"/>
      <c r="G33" s="28"/>
      <c r="H33" s="29"/>
      <c r="I33" s="30">
        <f t="shared" si="0"/>
        <v>0</v>
      </c>
      <c r="K33" s="46"/>
    </row>
    <row r="34" spans="1:11" s="12" customFormat="1" ht="12.75" hidden="1" customHeight="1">
      <c r="A34" s="24"/>
      <c r="B34" s="25"/>
      <c r="C34" s="25"/>
      <c r="D34" s="24"/>
      <c r="E34" s="26"/>
      <c r="F34" s="27"/>
      <c r="G34" s="28"/>
      <c r="H34" s="29"/>
      <c r="I34" s="30">
        <f t="shared" si="0"/>
        <v>0</v>
      </c>
      <c r="K34" s="46"/>
    </row>
    <row r="35" spans="1:11" s="12" customFormat="1" ht="12.75" hidden="1" customHeight="1">
      <c r="A35" s="24"/>
      <c r="B35" s="25"/>
      <c r="C35" s="25"/>
      <c r="D35" s="24"/>
      <c r="E35" s="26"/>
      <c r="F35" s="27"/>
      <c r="G35" s="28"/>
      <c r="H35" s="29"/>
      <c r="I35" s="30">
        <f t="shared" si="0"/>
        <v>0</v>
      </c>
      <c r="K35" s="46"/>
    </row>
    <row r="36" spans="1:11" s="12" customFormat="1" ht="13.2" hidden="1">
      <c r="A36" s="24"/>
      <c r="B36" s="25"/>
      <c r="C36" s="25"/>
      <c r="D36" s="24"/>
      <c r="E36" s="26"/>
      <c r="F36" s="27"/>
      <c r="G36" s="28"/>
      <c r="H36" s="29"/>
      <c r="I36" s="30">
        <f t="shared" si="0"/>
        <v>0</v>
      </c>
      <c r="K36" s="46"/>
    </row>
    <row r="37" spans="1:11" s="12" customFormat="1" ht="12.75" hidden="1" customHeight="1">
      <c r="A37" s="24"/>
      <c r="B37" s="25"/>
      <c r="C37" s="25"/>
      <c r="D37" s="24"/>
      <c r="E37" s="26"/>
      <c r="F37" s="27"/>
      <c r="G37" s="28"/>
      <c r="H37" s="29"/>
      <c r="I37" s="30">
        <f t="shared" si="0"/>
        <v>0</v>
      </c>
      <c r="K37" s="46"/>
    </row>
    <row r="38" spans="1:11" s="12" customFormat="1" ht="12.75" hidden="1" customHeight="1">
      <c r="A38" s="24"/>
      <c r="B38" s="25"/>
      <c r="C38" s="25"/>
      <c r="D38" s="24"/>
      <c r="E38" s="26"/>
      <c r="F38" s="27"/>
      <c r="G38" s="28"/>
      <c r="H38" s="29"/>
      <c r="I38" s="30">
        <f t="shared" si="0"/>
        <v>0</v>
      </c>
      <c r="K38" s="46"/>
    </row>
    <row r="39" spans="1:11" s="12" customFormat="1" ht="12.75" hidden="1" customHeight="1">
      <c r="A39" s="24"/>
      <c r="B39" s="25"/>
      <c r="C39" s="25"/>
      <c r="D39" s="24"/>
      <c r="E39" s="26"/>
      <c r="F39" s="27"/>
      <c r="G39" s="28"/>
      <c r="H39" s="29"/>
      <c r="I39" s="30">
        <f t="shared" si="0"/>
        <v>0</v>
      </c>
      <c r="K39" s="46"/>
    </row>
    <row r="40" spans="1:11" s="12" customFormat="1" ht="12.75" hidden="1" customHeight="1">
      <c r="A40" s="24"/>
      <c r="B40" s="25"/>
      <c r="C40" s="25"/>
      <c r="D40" s="24"/>
      <c r="E40" s="26"/>
      <c r="F40" s="27"/>
      <c r="G40" s="28"/>
      <c r="H40" s="29"/>
      <c r="I40" s="30">
        <f t="shared" si="0"/>
        <v>0</v>
      </c>
      <c r="K40" s="46"/>
    </row>
    <row r="41" spans="1:11" s="12" customFormat="1" ht="12.75" hidden="1" customHeight="1">
      <c r="A41" s="24"/>
      <c r="B41" s="25"/>
      <c r="C41" s="25"/>
      <c r="D41" s="24"/>
      <c r="E41" s="26"/>
      <c r="F41" s="27"/>
      <c r="G41" s="28"/>
      <c r="H41" s="29"/>
      <c r="I41" s="30">
        <f t="shared" si="0"/>
        <v>0</v>
      </c>
      <c r="K41" s="46"/>
    </row>
    <row r="42" spans="1:11" s="12" customFormat="1" ht="12.75" hidden="1" customHeight="1">
      <c r="A42" s="24"/>
      <c r="B42" s="25"/>
      <c r="C42" s="25"/>
      <c r="D42" s="24"/>
      <c r="E42" s="26"/>
      <c r="F42" s="27"/>
      <c r="G42" s="28"/>
      <c r="H42" s="29"/>
      <c r="I42" s="30">
        <f t="shared" si="0"/>
        <v>0</v>
      </c>
      <c r="K42" s="46"/>
    </row>
    <row r="43" spans="1:11" s="12" customFormat="1" ht="12.75" hidden="1" customHeight="1">
      <c r="A43" s="24"/>
      <c r="B43" s="25"/>
      <c r="C43" s="25"/>
      <c r="D43" s="24"/>
      <c r="E43" s="26"/>
      <c r="F43" s="27"/>
      <c r="G43" s="28"/>
      <c r="H43" s="29"/>
      <c r="I43" s="30">
        <f t="shared" si="0"/>
        <v>0</v>
      </c>
      <c r="K43" s="46"/>
    </row>
    <row r="44" spans="1:11" s="12" customFormat="1" ht="12.75" hidden="1" customHeight="1">
      <c r="A44" s="24"/>
      <c r="B44" s="25"/>
      <c r="C44" s="25"/>
      <c r="D44" s="24"/>
      <c r="E44" s="26"/>
      <c r="F44" s="27"/>
      <c r="G44" s="28"/>
      <c r="H44" s="29"/>
      <c r="I44" s="30">
        <f t="shared" si="0"/>
        <v>0</v>
      </c>
      <c r="K44" s="46"/>
    </row>
    <row r="45" spans="1:11" s="12" customFormat="1" ht="12.75" hidden="1" customHeight="1">
      <c r="A45" s="24"/>
      <c r="B45" s="25"/>
      <c r="C45" s="25"/>
      <c r="D45" s="24"/>
      <c r="E45" s="26"/>
      <c r="F45" s="27"/>
      <c r="G45" s="28"/>
      <c r="H45" s="29"/>
      <c r="I45" s="30">
        <f t="shared" si="0"/>
        <v>0</v>
      </c>
      <c r="K45" s="46"/>
    </row>
    <row r="46" spans="1:11" s="12" customFormat="1" ht="12.75" hidden="1" customHeight="1">
      <c r="A46" s="24"/>
      <c r="B46" s="25"/>
      <c r="C46" s="25"/>
      <c r="D46" s="24"/>
      <c r="E46" s="26"/>
      <c r="F46" s="27"/>
      <c r="G46" s="28"/>
      <c r="H46" s="29"/>
      <c r="I46" s="30">
        <f t="shared" si="0"/>
        <v>0</v>
      </c>
      <c r="K46" s="46"/>
    </row>
    <row r="47" spans="1:11" s="12" customFormat="1" ht="12.75" hidden="1" customHeight="1">
      <c r="A47" s="24"/>
      <c r="B47" s="25"/>
      <c r="C47" s="25"/>
      <c r="D47" s="24"/>
      <c r="E47" s="26"/>
      <c r="F47" s="27"/>
      <c r="G47" s="28"/>
      <c r="H47" s="29"/>
      <c r="I47" s="30">
        <f t="shared" si="0"/>
        <v>0</v>
      </c>
      <c r="K47" s="46"/>
    </row>
    <row r="48" spans="1:11" s="12" customFormat="1" ht="12.75" hidden="1" customHeight="1">
      <c r="A48" s="24"/>
      <c r="B48" s="25"/>
      <c r="C48" s="25"/>
      <c r="D48" s="24"/>
      <c r="E48" s="26"/>
      <c r="F48" s="27"/>
      <c r="G48" s="28"/>
      <c r="H48" s="29"/>
      <c r="I48" s="30">
        <f t="shared" si="0"/>
        <v>0</v>
      </c>
      <c r="K48" s="46"/>
    </row>
    <row r="49" spans="1:11" s="12" customFormat="1" ht="12.75" hidden="1" customHeight="1">
      <c r="A49" s="24"/>
      <c r="B49" s="25"/>
      <c r="C49" s="25"/>
      <c r="D49" s="24"/>
      <c r="E49" s="26"/>
      <c r="F49" s="27"/>
      <c r="G49" s="28"/>
      <c r="H49" s="29"/>
      <c r="I49" s="30">
        <f t="shared" si="0"/>
        <v>0</v>
      </c>
      <c r="K49" s="46"/>
    </row>
    <row r="50" spans="1:11" s="12" customFormat="1" ht="12.75" hidden="1" customHeight="1">
      <c r="A50" s="24"/>
      <c r="B50" s="25"/>
      <c r="C50" s="25"/>
      <c r="D50" s="24"/>
      <c r="E50" s="26"/>
      <c r="F50" s="27"/>
      <c r="G50" s="28"/>
      <c r="H50" s="29"/>
      <c r="I50" s="30">
        <f t="shared" si="0"/>
        <v>0</v>
      </c>
      <c r="K50" s="46"/>
    </row>
    <row r="51" spans="1:11" s="12" customFormat="1" ht="12.75" hidden="1" customHeight="1">
      <c r="A51" s="24"/>
      <c r="B51" s="25"/>
      <c r="C51" s="25"/>
      <c r="D51" s="24"/>
      <c r="E51" s="26"/>
      <c r="F51" s="27"/>
      <c r="G51" s="28"/>
      <c r="H51" s="29"/>
      <c r="I51" s="30">
        <f t="shared" si="0"/>
        <v>0</v>
      </c>
      <c r="K51" s="46"/>
    </row>
    <row r="52" spans="1:11" s="12" customFormat="1" ht="12.75" hidden="1" customHeight="1">
      <c r="A52" s="24"/>
      <c r="B52" s="25"/>
      <c r="C52" s="25"/>
      <c r="D52" s="24"/>
      <c r="E52" s="26"/>
      <c r="F52" s="27"/>
      <c r="G52" s="28"/>
      <c r="H52" s="29"/>
      <c r="I52" s="30">
        <f t="shared" si="0"/>
        <v>0</v>
      </c>
      <c r="K52" s="46"/>
    </row>
    <row r="53" spans="1:11" s="12" customFormat="1" ht="12.75" hidden="1" customHeight="1">
      <c r="A53" s="24"/>
      <c r="B53" s="25"/>
      <c r="C53" s="25"/>
      <c r="D53" s="24"/>
      <c r="E53" s="26"/>
      <c r="F53" s="27"/>
      <c r="G53" s="28"/>
      <c r="H53" s="29"/>
      <c r="I53" s="30">
        <f t="shared" si="0"/>
        <v>0</v>
      </c>
      <c r="K53" s="46"/>
    </row>
    <row r="54" spans="1:11" s="12" customFormat="1" ht="12.75" hidden="1" customHeight="1">
      <c r="A54" s="24"/>
      <c r="B54" s="25"/>
      <c r="C54" s="25"/>
      <c r="D54" s="24"/>
      <c r="E54" s="26"/>
      <c r="F54" s="27"/>
      <c r="G54" s="28"/>
      <c r="H54" s="29"/>
      <c r="I54" s="30">
        <f t="shared" si="0"/>
        <v>0</v>
      </c>
      <c r="K54" s="46"/>
    </row>
    <row r="55" spans="1:11" s="12" customFormat="1" ht="12.75" hidden="1" customHeight="1">
      <c r="A55" s="24"/>
      <c r="B55" s="25"/>
      <c r="C55" s="25"/>
      <c r="D55" s="24"/>
      <c r="E55" s="26"/>
      <c r="F55" s="27"/>
      <c r="G55" s="28"/>
      <c r="H55" s="29"/>
      <c r="I55" s="30">
        <f t="shared" si="0"/>
        <v>0</v>
      </c>
      <c r="K55" s="46"/>
    </row>
    <row r="56" spans="1:11" s="12" customFormat="1" ht="12.75" hidden="1" customHeight="1">
      <c r="A56" s="24"/>
      <c r="B56" s="25"/>
      <c r="C56" s="25"/>
      <c r="D56" s="24"/>
      <c r="E56" s="26"/>
      <c r="F56" s="27"/>
      <c r="G56" s="28"/>
      <c r="H56" s="29"/>
      <c r="I56" s="30">
        <f t="shared" si="0"/>
        <v>0</v>
      </c>
      <c r="K56" s="46"/>
    </row>
    <row r="57" spans="1:11" s="12" customFormat="1" ht="12.75" hidden="1" customHeight="1">
      <c r="A57" s="24"/>
      <c r="B57" s="25"/>
      <c r="C57" s="25"/>
      <c r="D57" s="24"/>
      <c r="E57" s="26"/>
      <c r="F57" s="27"/>
      <c r="G57" s="28"/>
      <c r="H57" s="29"/>
      <c r="I57" s="30">
        <f t="shared" si="0"/>
        <v>0</v>
      </c>
      <c r="K57" s="46"/>
    </row>
    <row r="58" spans="1:11" s="12" customFormat="1" ht="12.75" hidden="1" customHeight="1">
      <c r="A58" s="24"/>
      <c r="B58" s="25"/>
      <c r="C58" s="25"/>
      <c r="D58" s="24"/>
      <c r="E58" s="26"/>
      <c r="F58" s="27"/>
      <c r="G58" s="28"/>
      <c r="H58" s="29"/>
      <c r="I58" s="30">
        <f t="shared" si="0"/>
        <v>0</v>
      </c>
      <c r="K58" s="46"/>
    </row>
    <row r="59" spans="1:11" s="12" customFormat="1" ht="12.75" hidden="1" customHeight="1">
      <c r="A59" s="24"/>
      <c r="B59" s="25"/>
      <c r="C59" s="25"/>
      <c r="D59" s="24"/>
      <c r="E59" s="26"/>
      <c r="F59" s="27"/>
      <c r="G59" s="28"/>
      <c r="H59" s="29"/>
      <c r="I59" s="30">
        <f t="shared" si="0"/>
        <v>0</v>
      </c>
      <c r="K59" s="46"/>
    </row>
    <row r="60" spans="1:11" s="12" customFormat="1" ht="12.75" hidden="1" customHeight="1">
      <c r="A60" s="24"/>
      <c r="B60" s="25"/>
      <c r="C60" s="25"/>
      <c r="D60" s="24"/>
      <c r="E60" s="26"/>
      <c r="F60" s="27"/>
      <c r="G60" s="28"/>
      <c r="H60" s="29"/>
      <c r="I60" s="30">
        <f t="shared" si="0"/>
        <v>0</v>
      </c>
      <c r="K60" s="46"/>
    </row>
    <row r="61" spans="1:11" s="12" customFormat="1" ht="12.75" hidden="1" customHeight="1">
      <c r="A61" s="24"/>
      <c r="B61" s="25"/>
      <c r="C61" s="25"/>
      <c r="D61" s="24"/>
      <c r="E61" s="26"/>
      <c r="F61" s="27"/>
      <c r="G61" s="28"/>
      <c r="H61" s="29"/>
      <c r="I61" s="30">
        <f t="shared" si="0"/>
        <v>0</v>
      </c>
      <c r="K61" s="46"/>
    </row>
    <row r="62" spans="1:11" s="12" customFormat="1" ht="12.75" hidden="1" customHeight="1">
      <c r="A62" s="24"/>
      <c r="B62" s="25"/>
      <c r="C62" s="25"/>
      <c r="D62" s="24"/>
      <c r="E62" s="26"/>
      <c r="F62" s="27"/>
      <c r="G62" s="28"/>
      <c r="H62" s="29"/>
      <c r="I62" s="30">
        <f t="shared" si="0"/>
        <v>0</v>
      </c>
      <c r="K62" s="46"/>
    </row>
    <row r="63" spans="1:11" s="12" customFormat="1" ht="12.75" hidden="1" customHeight="1">
      <c r="A63" s="24"/>
      <c r="B63" s="25"/>
      <c r="C63" s="25"/>
      <c r="D63" s="24"/>
      <c r="E63" s="26"/>
      <c r="F63" s="27"/>
      <c r="G63" s="28"/>
      <c r="H63" s="29"/>
      <c r="I63" s="30">
        <f t="shared" si="0"/>
        <v>0</v>
      </c>
      <c r="K63" s="46"/>
    </row>
    <row r="64" spans="1:11" s="12" customFormat="1" ht="12.75" hidden="1" customHeight="1">
      <c r="A64" s="24"/>
      <c r="B64" s="25"/>
      <c r="C64" s="25"/>
      <c r="D64" s="24"/>
      <c r="E64" s="26"/>
      <c r="F64" s="27"/>
      <c r="G64" s="28"/>
      <c r="H64" s="29"/>
      <c r="I64" s="30">
        <f t="shared" si="0"/>
        <v>0</v>
      </c>
      <c r="K64" s="46"/>
    </row>
    <row r="65" spans="1:11" s="38" customFormat="1" ht="12.75" hidden="1" customHeight="1">
      <c r="A65" s="24"/>
      <c r="B65" s="25"/>
      <c r="C65" s="25"/>
      <c r="D65" s="24"/>
      <c r="E65" s="26"/>
      <c r="F65" s="27"/>
      <c r="G65" s="28"/>
      <c r="H65" s="29"/>
      <c r="I65" s="30">
        <f t="shared" si="0"/>
        <v>0</v>
      </c>
      <c r="K65" s="46"/>
    </row>
    <row r="66" spans="1:11" s="38" customFormat="1" ht="12.75" hidden="1" customHeight="1">
      <c r="A66" s="24"/>
      <c r="B66" s="25"/>
      <c r="C66" s="25"/>
      <c r="D66" s="24"/>
      <c r="E66" s="26"/>
      <c r="F66" s="27"/>
      <c r="G66" s="28"/>
      <c r="H66" s="29"/>
      <c r="I66" s="30">
        <f t="shared" si="0"/>
        <v>0</v>
      </c>
      <c r="K66" s="46"/>
    </row>
    <row r="67" spans="1:11" s="38" customFormat="1" ht="12.75" hidden="1" customHeight="1">
      <c r="A67" s="24"/>
      <c r="B67" s="25"/>
      <c r="C67" s="25"/>
      <c r="D67" s="24"/>
      <c r="E67" s="26"/>
      <c r="F67" s="27"/>
      <c r="G67" s="28"/>
      <c r="H67" s="29"/>
      <c r="I67" s="30">
        <f t="shared" si="0"/>
        <v>0</v>
      </c>
      <c r="K67" s="46"/>
    </row>
    <row r="68" spans="1:11" s="38" customFormat="1" ht="12.75" hidden="1" customHeight="1">
      <c r="A68" s="24"/>
      <c r="B68" s="25"/>
      <c r="C68" s="25"/>
      <c r="D68" s="24"/>
      <c r="E68" s="26"/>
      <c r="F68" s="27"/>
      <c r="G68" s="28"/>
      <c r="H68" s="29"/>
      <c r="I68" s="30">
        <f t="shared" si="0"/>
        <v>0</v>
      </c>
      <c r="K68" s="46"/>
    </row>
    <row r="69" spans="1:11" s="38" customFormat="1" ht="12.75" hidden="1" customHeight="1">
      <c r="A69" s="24"/>
      <c r="B69" s="25"/>
      <c r="C69" s="25"/>
      <c r="D69" s="24"/>
      <c r="E69" s="26"/>
      <c r="F69" s="27"/>
      <c r="G69" s="28"/>
      <c r="H69" s="29"/>
      <c r="I69" s="30">
        <f t="shared" si="0"/>
        <v>0</v>
      </c>
      <c r="K69" s="46"/>
    </row>
    <row r="70" spans="1:11" s="38" customFormat="1" ht="12.75" hidden="1" customHeight="1">
      <c r="A70" s="24"/>
      <c r="B70" s="25"/>
      <c r="C70" s="25"/>
      <c r="D70" s="24"/>
      <c r="E70" s="26"/>
      <c r="F70" s="27"/>
      <c r="G70" s="28"/>
      <c r="H70" s="29"/>
      <c r="I70" s="30">
        <f t="shared" si="0"/>
        <v>0</v>
      </c>
      <c r="K70" s="46"/>
    </row>
    <row r="71" spans="1:11" s="38" customFormat="1" ht="12.75" hidden="1" customHeight="1">
      <c r="A71" s="24"/>
      <c r="B71" s="25"/>
      <c r="C71" s="25"/>
      <c r="D71" s="24"/>
      <c r="E71" s="26"/>
      <c r="F71" s="27"/>
      <c r="G71" s="28"/>
      <c r="H71" s="29"/>
      <c r="I71" s="30">
        <f t="shared" si="0"/>
        <v>0</v>
      </c>
      <c r="K71" s="46"/>
    </row>
    <row r="72" spans="1:11" s="38" customFormat="1" ht="12.75" hidden="1" customHeight="1">
      <c r="A72" s="24"/>
      <c r="B72" s="25"/>
      <c r="C72" s="25"/>
      <c r="D72" s="24"/>
      <c r="E72" s="26"/>
      <c r="F72" s="27"/>
      <c r="G72" s="28"/>
      <c r="H72" s="29"/>
      <c r="I72" s="30">
        <f t="shared" si="0"/>
        <v>0</v>
      </c>
      <c r="K72" s="46"/>
    </row>
    <row r="73" spans="1:11" s="38" customFormat="1" ht="12.75" hidden="1" customHeight="1">
      <c r="A73" s="24"/>
      <c r="B73" s="25"/>
      <c r="C73" s="25"/>
      <c r="D73" s="24"/>
      <c r="E73" s="26"/>
      <c r="F73" s="27"/>
      <c r="G73" s="28"/>
      <c r="H73" s="29"/>
      <c r="I73" s="30">
        <f t="shared" si="0"/>
        <v>0</v>
      </c>
      <c r="K73" s="46"/>
    </row>
    <row r="74" spans="1:11" s="38" customFormat="1" ht="12.75" hidden="1" customHeight="1">
      <c r="A74" s="24"/>
      <c r="B74" s="25"/>
      <c r="C74" s="25"/>
      <c r="D74" s="24"/>
      <c r="E74" s="26"/>
      <c r="F74" s="27"/>
      <c r="G74" s="28"/>
      <c r="H74" s="29"/>
      <c r="I74" s="30">
        <f t="shared" si="0"/>
        <v>0</v>
      </c>
      <c r="K74" s="46"/>
    </row>
    <row r="75" spans="1:11" s="38" customFormat="1" ht="12.75" hidden="1" customHeight="1">
      <c r="A75" s="24"/>
      <c r="B75" s="25"/>
      <c r="C75" s="25"/>
      <c r="D75" s="24"/>
      <c r="E75" s="26"/>
      <c r="F75" s="27"/>
      <c r="G75" s="28"/>
      <c r="H75" s="29"/>
      <c r="I75" s="30">
        <f t="shared" si="0"/>
        <v>0</v>
      </c>
      <c r="K75" s="46"/>
    </row>
    <row r="76" spans="1:11" s="38" customFormat="1" ht="12.75" hidden="1" customHeight="1">
      <c r="A76" s="24"/>
      <c r="B76" s="25"/>
      <c r="C76" s="25"/>
      <c r="D76" s="24"/>
      <c r="E76" s="26"/>
      <c r="F76" s="27"/>
      <c r="G76" s="28"/>
      <c r="H76" s="29"/>
      <c r="I76" s="30">
        <f t="shared" si="0"/>
        <v>0</v>
      </c>
      <c r="K76" s="46"/>
    </row>
    <row r="77" spans="1:11" s="38" customFormat="1" ht="15" hidden="1" customHeight="1">
      <c r="A77" s="24"/>
      <c r="B77" s="25"/>
      <c r="C77" s="25"/>
      <c r="D77" s="24"/>
      <c r="E77" s="26"/>
      <c r="F77" s="27"/>
      <c r="G77" s="28"/>
      <c r="H77" s="29"/>
      <c r="I77" s="30">
        <f t="shared" si="0"/>
        <v>0</v>
      </c>
      <c r="K77" s="46"/>
    </row>
    <row r="78" spans="1:11" s="38" customFormat="1" ht="15" hidden="1" customHeight="1">
      <c r="A78" s="24"/>
      <c r="B78" s="25"/>
      <c r="C78" s="25"/>
      <c r="D78" s="24"/>
      <c r="E78" s="26"/>
      <c r="F78" s="27"/>
      <c r="G78" s="28"/>
      <c r="H78" s="29"/>
      <c r="I78" s="30">
        <f t="shared" si="0"/>
        <v>0</v>
      </c>
      <c r="K78" s="46"/>
    </row>
    <row r="79" spans="1:11" s="38" customFormat="1" ht="15" hidden="1" customHeight="1">
      <c r="A79" s="24"/>
      <c r="B79" s="25"/>
      <c r="C79" s="25"/>
      <c r="D79" s="24"/>
      <c r="E79" s="26"/>
      <c r="F79" s="27"/>
      <c r="G79" s="28"/>
      <c r="H79" s="29"/>
      <c r="I79" s="30">
        <f t="shared" si="0"/>
        <v>0</v>
      </c>
      <c r="K79" s="46"/>
    </row>
    <row r="80" spans="1:11" s="38" customFormat="1" ht="15" hidden="1" customHeight="1">
      <c r="A80" s="24"/>
      <c r="B80" s="25"/>
      <c r="C80" s="25"/>
      <c r="D80" s="24"/>
      <c r="E80" s="26"/>
      <c r="F80" s="27"/>
      <c r="G80" s="28"/>
      <c r="H80" s="29"/>
      <c r="I80" s="30">
        <f t="shared" si="0"/>
        <v>0</v>
      </c>
      <c r="K80" s="46"/>
    </row>
    <row r="81" spans="1:11" s="38" customFormat="1" ht="15" hidden="1" customHeight="1">
      <c r="A81" s="24"/>
      <c r="B81" s="25"/>
      <c r="C81" s="25"/>
      <c r="D81" s="24"/>
      <c r="E81" s="26"/>
      <c r="F81" s="27"/>
      <c r="G81" s="28"/>
      <c r="H81" s="29"/>
      <c r="I81" s="30">
        <f t="shared" si="0"/>
        <v>0</v>
      </c>
      <c r="K81" s="46"/>
    </row>
    <row r="82" spans="1:11" s="38" customFormat="1" ht="15" hidden="1" customHeight="1">
      <c r="A82" s="24"/>
      <c r="B82" s="25"/>
      <c r="C82" s="25"/>
      <c r="D82" s="24"/>
      <c r="E82" s="26"/>
      <c r="F82" s="27"/>
      <c r="G82" s="28"/>
      <c r="H82" s="29"/>
      <c r="I82" s="30">
        <f t="shared" ref="I82:I100" si="1">H82*E82*(1-G82)</f>
        <v>0</v>
      </c>
      <c r="K82" s="46"/>
    </row>
    <row r="83" spans="1:11" s="38" customFormat="1" ht="15" hidden="1" customHeight="1">
      <c r="A83" s="24"/>
      <c r="B83" s="25"/>
      <c r="C83" s="25"/>
      <c r="D83" s="24"/>
      <c r="E83" s="26"/>
      <c r="F83" s="27"/>
      <c r="G83" s="28"/>
      <c r="H83" s="29"/>
      <c r="I83" s="30">
        <f t="shared" si="1"/>
        <v>0</v>
      </c>
      <c r="K83" s="46"/>
    </row>
    <row r="84" spans="1:11" s="38" customFormat="1" ht="15" hidden="1" customHeight="1">
      <c r="A84" s="24"/>
      <c r="B84" s="25"/>
      <c r="C84" s="25"/>
      <c r="D84" s="24"/>
      <c r="E84" s="26"/>
      <c r="F84" s="27"/>
      <c r="G84" s="28"/>
      <c r="H84" s="29"/>
      <c r="I84" s="30">
        <f t="shared" si="1"/>
        <v>0</v>
      </c>
      <c r="K84" s="46"/>
    </row>
    <row r="85" spans="1:11" s="38" customFormat="1" ht="15" hidden="1" customHeight="1">
      <c r="A85" s="24"/>
      <c r="B85" s="25"/>
      <c r="C85" s="25"/>
      <c r="D85" s="24"/>
      <c r="E85" s="26"/>
      <c r="F85" s="27"/>
      <c r="G85" s="28"/>
      <c r="H85" s="29"/>
      <c r="I85" s="30">
        <f t="shared" si="1"/>
        <v>0</v>
      </c>
      <c r="K85" s="46"/>
    </row>
    <row r="86" spans="1:11" s="38" customFormat="1" ht="15" hidden="1" customHeight="1">
      <c r="A86" s="24"/>
      <c r="B86" s="25"/>
      <c r="C86" s="25"/>
      <c r="D86" s="24"/>
      <c r="E86" s="26"/>
      <c r="F86" s="27"/>
      <c r="G86" s="28"/>
      <c r="H86" s="29"/>
      <c r="I86" s="30">
        <f t="shared" si="1"/>
        <v>0</v>
      </c>
      <c r="K86" s="46"/>
    </row>
    <row r="87" spans="1:11" s="38" customFormat="1" ht="15" hidden="1" customHeight="1">
      <c r="A87" s="24"/>
      <c r="B87" s="25"/>
      <c r="C87" s="25"/>
      <c r="D87" s="24"/>
      <c r="E87" s="26"/>
      <c r="F87" s="27"/>
      <c r="G87" s="28"/>
      <c r="H87" s="29"/>
      <c r="I87" s="30">
        <f t="shared" si="1"/>
        <v>0</v>
      </c>
      <c r="K87" s="46"/>
    </row>
    <row r="88" spans="1:11" ht="15" hidden="1" customHeight="1">
      <c r="A88" s="24"/>
      <c r="B88" s="25"/>
      <c r="C88" s="25"/>
      <c r="D88" s="24"/>
      <c r="E88" s="26"/>
      <c r="F88" s="27"/>
      <c r="G88" s="28"/>
      <c r="H88" s="29"/>
      <c r="I88" s="30">
        <f t="shared" si="1"/>
        <v>0</v>
      </c>
      <c r="K88" s="46"/>
    </row>
    <row r="89" spans="1:11" ht="15" hidden="1" customHeight="1">
      <c r="A89" s="24"/>
      <c r="B89" s="25"/>
      <c r="C89" s="25"/>
      <c r="D89" s="24"/>
      <c r="E89" s="26"/>
      <c r="F89" s="27"/>
      <c r="G89" s="28"/>
      <c r="H89" s="29"/>
      <c r="I89" s="30">
        <f t="shared" si="1"/>
        <v>0</v>
      </c>
      <c r="K89" s="46"/>
    </row>
    <row r="90" spans="1:11" ht="15" hidden="1" customHeight="1">
      <c r="A90" s="24"/>
      <c r="B90" s="25"/>
      <c r="C90" s="25"/>
      <c r="D90" s="24"/>
      <c r="E90" s="26"/>
      <c r="F90" s="27"/>
      <c r="G90" s="28"/>
      <c r="H90" s="29"/>
      <c r="I90" s="30">
        <f t="shared" si="1"/>
        <v>0</v>
      </c>
      <c r="K90" s="46"/>
    </row>
    <row r="91" spans="1:11" ht="15" hidden="1" customHeight="1">
      <c r="A91" s="24"/>
      <c r="B91" s="25"/>
      <c r="C91" s="25"/>
      <c r="D91" s="24"/>
      <c r="E91" s="26"/>
      <c r="F91" s="27"/>
      <c r="G91" s="28"/>
      <c r="H91" s="29"/>
      <c r="I91" s="30">
        <f t="shared" si="1"/>
        <v>0</v>
      </c>
      <c r="K91" s="46"/>
    </row>
    <row r="92" spans="1:11" ht="15" hidden="1" customHeight="1">
      <c r="A92" s="24"/>
      <c r="B92" s="25"/>
      <c r="C92" s="25"/>
      <c r="D92" s="24"/>
      <c r="E92" s="26"/>
      <c r="F92" s="27"/>
      <c r="G92" s="28"/>
      <c r="H92" s="29"/>
      <c r="I92" s="30">
        <f t="shared" si="1"/>
        <v>0</v>
      </c>
      <c r="K92" s="46"/>
    </row>
    <row r="93" spans="1:11" ht="15" hidden="1" customHeight="1">
      <c r="A93" s="24"/>
      <c r="B93" s="25"/>
      <c r="C93" s="25"/>
      <c r="D93" s="24"/>
      <c r="E93" s="26"/>
      <c r="F93" s="27"/>
      <c r="G93" s="28"/>
      <c r="H93" s="29"/>
      <c r="I93" s="30">
        <f t="shared" si="1"/>
        <v>0</v>
      </c>
      <c r="K93" s="46"/>
    </row>
    <row r="94" spans="1:11" ht="15" hidden="1" customHeight="1">
      <c r="A94" s="24"/>
      <c r="B94" s="25"/>
      <c r="C94" s="25"/>
      <c r="D94" s="24"/>
      <c r="E94" s="26"/>
      <c r="F94" s="27"/>
      <c r="G94" s="28"/>
      <c r="H94" s="29"/>
      <c r="I94" s="30">
        <f t="shared" si="1"/>
        <v>0</v>
      </c>
      <c r="K94" s="46"/>
    </row>
    <row r="95" spans="1:11" ht="15" hidden="1" customHeight="1">
      <c r="A95" s="24"/>
      <c r="B95" s="25"/>
      <c r="C95" s="25"/>
      <c r="D95" s="24"/>
      <c r="E95" s="26"/>
      <c r="F95" s="27"/>
      <c r="G95" s="28"/>
      <c r="H95" s="29"/>
      <c r="I95" s="30">
        <f t="shared" si="1"/>
        <v>0</v>
      </c>
      <c r="K95" s="46"/>
    </row>
    <row r="96" spans="1:11" ht="15" hidden="1" customHeight="1">
      <c r="A96" s="24"/>
      <c r="B96" s="25"/>
      <c r="C96" s="25"/>
      <c r="D96" s="24"/>
      <c r="E96" s="26"/>
      <c r="F96" s="27"/>
      <c r="G96" s="28"/>
      <c r="H96" s="29"/>
      <c r="I96" s="30">
        <f t="shared" si="1"/>
        <v>0</v>
      </c>
      <c r="K96" s="46"/>
    </row>
    <row r="97" spans="1:11" ht="15" hidden="1" customHeight="1">
      <c r="A97" s="24"/>
      <c r="B97" s="25"/>
      <c r="C97" s="25"/>
      <c r="D97" s="24"/>
      <c r="E97" s="26"/>
      <c r="F97" s="27"/>
      <c r="G97" s="28"/>
      <c r="H97" s="29"/>
      <c r="I97" s="30">
        <f t="shared" si="1"/>
        <v>0</v>
      </c>
      <c r="K97" s="46"/>
    </row>
    <row r="98" spans="1:11" ht="15" hidden="1" customHeight="1">
      <c r="A98" s="24"/>
      <c r="B98" s="25"/>
      <c r="C98" s="25"/>
      <c r="D98" s="24"/>
      <c r="E98" s="26"/>
      <c r="F98" s="27"/>
      <c r="G98" s="28"/>
      <c r="H98" s="29"/>
      <c r="I98" s="30">
        <f t="shared" si="1"/>
        <v>0</v>
      </c>
      <c r="K98" s="46"/>
    </row>
    <row r="99" spans="1:11" ht="15" hidden="1" customHeight="1">
      <c r="A99" s="24"/>
      <c r="B99" s="25"/>
      <c r="C99" s="25"/>
      <c r="D99" s="24"/>
      <c r="E99" s="26"/>
      <c r="F99" s="27"/>
      <c r="G99" s="28"/>
      <c r="H99" s="29"/>
      <c r="I99" s="30">
        <f t="shared" si="1"/>
        <v>0</v>
      </c>
      <c r="K99" s="46"/>
    </row>
    <row r="100" spans="1:11" ht="15" hidden="1" customHeight="1">
      <c r="A100" s="24"/>
      <c r="B100" s="25"/>
      <c r="C100" s="25"/>
      <c r="D100" s="24"/>
      <c r="E100" s="26"/>
      <c r="F100" s="27"/>
      <c r="G100" s="28"/>
      <c r="H100" s="29"/>
      <c r="I100" s="30">
        <f t="shared" si="1"/>
        <v>0</v>
      </c>
      <c r="K100" s="46"/>
    </row>
    <row r="101" spans="1:11" ht="15" hidden="1" customHeight="1">
      <c r="A101" s="83" t="s">
        <v>39</v>
      </c>
      <c r="K101" s="46"/>
    </row>
    <row r="102" spans="1:11" ht="15" customHeight="1">
      <c r="K102" s="46"/>
    </row>
    <row r="103" spans="1:11" ht="15" customHeight="1">
      <c r="K103" s="46"/>
    </row>
  </sheetData>
  <sheetProtection formatCells="0" formatRows="0" insertRows="0" deleteRows="0"/>
  <mergeCells count="8">
    <mergeCell ref="K1:K7"/>
    <mergeCell ref="A8:B8"/>
    <mergeCell ref="A1:I2"/>
    <mergeCell ref="A3:B3"/>
    <mergeCell ref="A4:B4"/>
    <mergeCell ref="A5:B5"/>
    <mergeCell ref="A6:B6"/>
    <mergeCell ref="A7:B7"/>
  </mergeCells>
  <conditionalFormatting sqref="A17:I100">
    <cfRule type="notContainsBlanks" dxfId="18" priority="3">
      <formula>LEN(TRIM(A17))&gt;0</formula>
    </cfRule>
  </conditionalFormatting>
  <conditionalFormatting sqref="A17:A1048576">
    <cfRule type="duplicateValues" dxfId="17" priority="17"/>
  </conditionalFormatting>
  <conditionalFormatting sqref="A1:A1048576">
    <cfRule type="duplicateValues" dxfId="16" priority="1"/>
  </conditionalFormatting>
  <hyperlinks>
    <hyperlink ref="A7" r:id="rId1" xr:uid="{40EB2A88-4E04-4496-B286-3475076E458A}"/>
  </hyperlinks>
  <printOptions horizontalCentered="1"/>
  <pageMargins left="0.2" right="0.2" top="0.25" bottom="0.5" header="0.3" footer="0.3"/>
  <pageSetup orientation="landscape" r:id="rId2"/>
  <headerFooter>
    <oddFooter>&amp;C&amp;"-,Regular"&amp;11&amp;A  &amp;F</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00F10-7D23-44E6-A8EF-D53D538C813F}">
  <dimension ref="A1:K101"/>
  <sheetViews>
    <sheetView showGridLines="0" view="pageBreakPreview" zoomScale="60" zoomScaleNormal="100" workbookViewId="0">
      <selection activeCell="I17" sqref="I17"/>
    </sheetView>
  </sheetViews>
  <sheetFormatPr defaultColWidth="8.90625" defaultRowHeight="15"/>
  <cols>
    <col min="1" max="1" width="11.54296875" style="3" customWidth="1"/>
    <col min="2" max="2" width="26" style="1" customWidth="1"/>
    <col min="3" max="3" width="13.54296875" style="1" bestFit="1" customWidth="1"/>
    <col min="4" max="4" width="8.90625" style="2"/>
    <col min="5" max="5" width="9" style="14" bestFit="1" customWidth="1"/>
    <col min="6" max="6" width="9" style="16" bestFit="1" customWidth="1"/>
    <col min="7" max="7" width="8.90625" style="4"/>
    <col min="8" max="8" width="8.90625" style="21"/>
    <col min="9" max="9" width="8.90625" style="14"/>
    <col min="10" max="10" width="4.81640625" style="5" customWidth="1"/>
    <col min="11" max="11" width="40.81640625" style="5" customWidth="1"/>
    <col min="12" max="16384" width="8.90625" style="5"/>
  </cols>
  <sheetData>
    <row r="1" spans="1:11" ht="23.25" customHeight="1">
      <c r="A1" s="548" t="s">
        <v>76</v>
      </c>
      <c r="B1" s="548"/>
      <c r="C1" s="548"/>
      <c r="D1" s="548"/>
      <c r="E1" s="548"/>
      <c r="F1" s="548"/>
      <c r="G1" s="548"/>
      <c r="H1" s="548"/>
      <c r="I1" s="548"/>
      <c r="K1" s="547"/>
    </row>
    <row r="2" spans="1:11" ht="24" customHeight="1" thickBot="1">
      <c r="A2" s="548"/>
      <c r="B2" s="548"/>
      <c r="C2" s="548"/>
      <c r="D2" s="548"/>
      <c r="E2" s="548"/>
      <c r="F2" s="548"/>
      <c r="G2" s="548"/>
      <c r="H2" s="548"/>
      <c r="I2" s="548"/>
      <c r="K2" s="547"/>
    </row>
    <row r="3" spans="1:11" ht="24" customHeight="1" thickTop="1">
      <c r="A3" s="581" t="s">
        <v>60</v>
      </c>
      <c r="B3" s="582"/>
      <c r="C3" s="15" t="s">
        <v>6</v>
      </c>
      <c r="D3" s="10"/>
      <c r="E3" s="10"/>
      <c r="F3" s="19" t="s">
        <v>11</v>
      </c>
      <c r="G3" s="43"/>
      <c r="H3" s="44"/>
      <c r="I3" s="43"/>
      <c r="K3" s="547"/>
    </row>
    <row r="4" spans="1:11" ht="24" customHeight="1">
      <c r="A4" s="583" t="s">
        <v>61</v>
      </c>
      <c r="B4" s="584"/>
      <c r="C4" s="15" t="s">
        <v>7</v>
      </c>
      <c r="D4" s="10"/>
      <c r="E4" s="10"/>
      <c r="F4" s="19" t="s">
        <v>12</v>
      </c>
      <c r="G4" s="9"/>
      <c r="H4" s="23"/>
      <c r="I4" s="9"/>
      <c r="K4" s="547"/>
    </row>
    <row r="5" spans="1:11" ht="24" customHeight="1">
      <c r="A5" s="583" t="s">
        <v>62</v>
      </c>
      <c r="B5" s="584"/>
      <c r="C5" s="15" t="s">
        <v>8</v>
      </c>
      <c r="D5" s="10"/>
      <c r="E5" s="10"/>
      <c r="F5" s="20" t="s">
        <v>13</v>
      </c>
      <c r="G5" s="9"/>
      <c r="H5" s="23"/>
      <c r="I5" s="9"/>
      <c r="K5" s="547"/>
    </row>
    <row r="6" spans="1:11" ht="24" customHeight="1">
      <c r="A6" s="583" t="s">
        <v>63</v>
      </c>
      <c r="B6" s="584"/>
      <c r="C6" s="15" t="s">
        <v>9</v>
      </c>
      <c r="D6" s="10"/>
      <c r="E6" s="10"/>
      <c r="F6" s="19" t="s">
        <v>14</v>
      </c>
      <c r="G6" s="9"/>
      <c r="H6" s="23"/>
      <c r="I6" s="9"/>
      <c r="K6" s="547"/>
    </row>
    <row r="7" spans="1:11" ht="24" customHeight="1">
      <c r="A7" s="585" t="s">
        <v>70</v>
      </c>
      <c r="B7" s="586"/>
      <c r="C7" s="15" t="s">
        <v>10</v>
      </c>
      <c r="D7" s="10"/>
      <c r="E7" s="10"/>
      <c r="F7" s="19" t="s">
        <v>15</v>
      </c>
      <c r="G7" s="9"/>
      <c r="H7" s="23"/>
      <c r="I7" s="9"/>
      <c r="K7" s="547"/>
    </row>
    <row r="8" spans="1:11" ht="24" customHeight="1" thickBot="1">
      <c r="A8" s="579" t="s">
        <v>71</v>
      </c>
      <c r="B8" s="580"/>
      <c r="C8" s="6"/>
      <c r="D8" s="7"/>
      <c r="E8" s="18"/>
      <c r="I8" s="4"/>
    </row>
    <row r="9" spans="1:11" ht="24" customHeight="1" thickTop="1" thickBot="1">
      <c r="A9" s="8"/>
      <c r="B9" s="6"/>
      <c r="C9" s="6"/>
      <c r="D9" s="7"/>
      <c r="E9" s="18"/>
    </row>
    <row r="10" spans="1:11" ht="15.6" thickTop="1">
      <c r="A10" s="52" t="s">
        <v>64</v>
      </c>
      <c r="B10" s="53"/>
      <c r="C10" s="47"/>
      <c r="D10" s="57" t="s">
        <v>45</v>
      </c>
      <c r="E10" s="47"/>
      <c r="F10" s="47"/>
      <c r="G10" s="48"/>
      <c r="H10" s="91"/>
      <c r="I10" s="92"/>
      <c r="J10" s="11"/>
    </row>
    <row r="11" spans="1:11">
      <c r="A11" s="81" t="s">
        <v>37</v>
      </c>
      <c r="B11" s="577" t="s">
        <v>68</v>
      </c>
      <c r="C11" s="578"/>
      <c r="D11" s="96" t="s">
        <v>51</v>
      </c>
      <c r="E11" s="13"/>
      <c r="F11" s="13"/>
      <c r="G11" s="49"/>
      <c r="H11" s="87" t="s">
        <v>3</v>
      </c>
      <c r="I11" s="88" t="s">
        <v>3</v>
      </c>
      <c r="J11" s="11"/>
    </row>
    <row r="12" spans="1:11">
      <c r="A12" s="63" t="s">
        <v>52</v>
      </c>
      <c r="B12" s="55" t="s">
        <v>69</v>
      </c>
      <c r="C12" s="13"/>
      <c r="D12" s="97"/>
      <c r="E12" s="98"/>
      <c r="F12" s="98"/>
      <c r="G12" s="99"/>
      <c r="H12" s="89" t="s">
        <v>5</v>
      </c>
      <c r="I12" s="90" t="s">
        <v>4</v>
      </c>
      <c r="J12" s="11"/>
    </row>
    <row r="13" spans="1:11">
      <c r="A13" s="63" t="s">
        <v>38</v>
      </c>
      <c r="B13" s="55" t="s">
        <v>50</v>
      </c>
      <c r="C13" s="13"/>
      <c r="D13" s="58" t="s">
        <v>65</v>
      </c>
      <c r="E13" s="13"/>
      <c r="F13" s="13"/>
      <c r="G13" s="49"/>
      <c r="H13" s="89"/>
      <c r="I13" s="93"/>
      <c r="J13" s="11"/>
    </row>
    <row r="14" spans="1:11" ht="15.75" customHeight="1">
      <c r="A14" s="63" t="s">
        <v>42</v>
      </c>
      <c r="B14" s="55" t="s">
        <v>40</v>
      </c>
      <c r="C14" s="13"/>
      <c r="D14" s="69" t="s">
        <v>66</v>
      </c>
      <c r="E14" s="13"/>
      <c r="F14" s="13"/>
      <c r="G14" s="49"/>
      <c r="H14" s="68">
        <f>SUM(H16:H100)</f>
        <v>0</v>
      </c>
      <c r="I14" s="85">
        <f>SUM(I16:I100)</f>
        <v>0</v>
      </c>
      <c r="J14" s="11"/>
    </row>
    <row r="15" spans="1:11" ht="16.5" customHeight="1" thickBot="1">
      <c r="A15" s="64" t="s">
        <v>43</v>
      </c>
      <c r="B15" s="56" t="s">
        <v>49</v>
      </c>
      <c r="C15" s="50"/>
      <c r="D15" s="70" t="s">
        <v>67</v>
      </c>
      <c r="E15" s="50"/>
      <c r="F15" s="50"/>
      <c r="G15" s="51"/>
      <c r="H15" s="84"/>
      <c r="I15" s="86"/>
      <c r="J15" s="11"/>
    </row>
    <row r="16" spans="1:11" s="109" customFormat="1" ht="24" customHeight="1" thickTop="1">
      <c r="A16" s="103" t="s">
        <v>33</v>
      </c>
      <c r="B16" s="103" t="s">
        <v>0</v>
      </c>
      <c r="C16" s="103" t="s">
        <v>2</v>
      </c>
      <c r="D16" s="104" t="s">
        <v>75</v>
      </c>
      <c r="E16" s="105" t="s">
        <v>1</v>
      </c>
      <c r="F16" s="106" t="s">
        <v>16</v>
      </c>
      <c r="G16" s="107" t="s">
        <v>17</v>
      </c>
      <c r="H16" s="108" t="s">
        <v>5</v>
      </c>
      <c r="I16" s="105" t="s">
        <v>3</v>
      </c>
    </row>
    <row r="17" spans="1:9" s="12" customFormat="1" ht="13.2">
      <c r="A17" s="39">
        <v>9780830782932</v>
      </c>
      <c r="B17" s="25" t="s">
        <v>82</v>
      </c>
      <c r="C17" s="25"/>
      <c r="D17" s="24"/>
      <c r="E17" s="123">
        <v>18.989999999999998</v>
      </c>
      <c r="F17" s="124">
        <v>6.97</v>
      </c>
      <c r="G17" s="28">
        <v>0.4</v>
      </c>
      <c r="H17" s="29"/>
      <c r="I17" s="30">
        <f>H17*E17*(1-G17)</f>
        <v>0</v>
      </c>
    </row>
    <row r="18" spans="1:9" s="12" customFormat="1" ht="13.2" hidden="1">
      <c r="A18" s="24"/>
      <c r="B18" s="25"/>
      <c r="C18" s="25"/>
      <c r="D18" s="24"/>
      <c r="E18" s="26"/>
      <c r="F18" s="27"/>
      <c r="G18" s="28"/>
      <c r="H18" s="29"/>
      <c r="I18" s="30">
        <f t="shared" ref="I18:I81" si="0">H18*E18*(1-G18)</f>
        <v>0</v>
      </c>
    </row>
    <row r="19" spans="1:9" s="12" customFormat="1" ht="13.2" hidden="1">
      <c r="A19" s="24"/>
      <c r="B19" s="25"/>
      <c r="C19" s="25"/>
      <c r="D19" s="24"/>
      <c r="E19" s="26"/>
      <c r="F19" s="27"/>
      <c r="G19" s="28"/>
      <c r="H19" s="29"/>
      <c r="I19" s="30">
        <f t="shared" si="0"/>
        <v>0</v>
      </c>
    </row>
    <row r="20" spans="1:9" s="12" customFormat="1" ht="13.2" hidden="1">
      <c r="A20" s="24"/>
      <c r="B20" s="25"/>
      <c r="C20" s="25"/>
      <c r="D20" s="24"/>
      <c r="E20" s="26"/>
      <c r="F20" s="27"/>
      <c r="G20" s="28"/>
      <c r="H20" s="29"/>
      <c r="I20" s="30">
        <f t="shared" si="0"/>
        <v>0</v>
      </c>
    </row>
    <row r="21" spans="1:9" s="12" customFormat="1" ht="13.2" hidden="1">
      <c r="A21" s="24"/>
      <c r="B21" s="25"/>
      <c r="C21" s="25"/>
      <c r="D21" s="24"/>
      <c r="E21" s="26"/>
      <c r="F21" s="27"/>
      <c r="G21" s="28"/>
      <c r="H21" s="29"/>
      <c r="I21" s="30">
        <f t="shared" si="0"/>
        <v>0</v>
      </c>
    </row>
    <row r="22" spans="1:9" s="12" customFormat="1" ht="13.2" hidden="1">
      <c r="A22" s="24"/>
      <c r="B22" s="25"/>
      <c r="C22" s="25"/>
      <c r="D22" s="24"/>
      <c r="E22" s="26"/>
      <c r="F22" s="27"/>
      <c r="G22" s="28"/>
      <c r="H22" s="29"/>
      <c r="I22" s="30">
        <f t="shared" si="0"/>
        <v>0</v>
      </c>
    </row>
    <row r="23" spans="1:9" s="12" customFormat="1" ht="13.2" hidden="1">
      <c r="A23" s="24"/>
      <c r="B23" s="25"/>
      <c r="C23" s="25"/>
      <c r="D23" s="24"/>
      <c r="E23" s="26"/>
      <c r="F23" s="27"/>
      <c r="G23" s="28"/>
      <c r="H23" s="29"/>
      <c r="I23" s="30">
        <f t="shared" si="0"/>
        <v>0</v>
      </c>
    </row>
    <row r="24" spans="1:9" s="12" customFormat="1" ht="13.2" hidden="1">
      <c r="A24" s="24"/>
      <c r="B24" s="25"/>
      <c r="C24" s="25"/>
      <c r="D24" s="24"/>
      <c r="E24" s="26"/>
      <c r="F24" s="27"/>
      <c r="G24" s="28"/>
      <c r="H24" s="29"/>
      <c r="I24" s="30">
        <f t="shared" si="0"/>
        <v>0</v>
      </c>
    </row>
    <row r="25" spans="1:9" s="12" customFormat="1" ht="13.2" hidden="1">
      <c r="A25" s="24"/>
      <c r="B25" s="25"/>
      <c r="C25" s="25"/>
      <c r="D25" s="24"/>
      <c r="E25" s="26"/>
      <c r="F25" s="27"/>
      <c r="G25" s="28"/>
      <c r="H25" s="29"/>
      <c r="I25" s="30">
        <f t="shared" si="0"/>
        <v>0</v>
      </c>
    </row>
    <row r="26" spans="1:9" s="12" customFormat="1" ht="13.2" hidden="1">
      <c r="A26" s="24"/>
      <c r="B26" s="25"/>
      <c r="C26" s="25"/>
      <c r="D26" s="24"/>
      <c r="E26" s="26"/>
      <c r="F26" s="27"/>
      <c r="G26" s="28"/>
      <c r="H26" s="29"/>
      <c r="I26" s="30">
        <f t="shared" si="0"/>
        <v>0</v>
      </c>
    </row>
    <row r="27" spans="1:9" s="12" customFormat="1" ht="13.2" hidden="1">
      <c r="A27" s="24"/>
      <c r="B27" s="25"/>
      <c r="C27" s="25"/>
      <c r="D27" s="24"/>
      <c r="E27" s="26"/>
      <c r="F27" s="27"/>
      <c r="G27" s="28"/>
      <c r="H27" s="29"/>
      <c r="I27" s="30">
        <f t="shared" si="0"/>
        <v>0</v>
      </c>
    </row>
    <row r="28" spans="1:9" s="12" customFormat="1" ht="13.2" hidden="1">
      <c r="A28" s="24"/>
      <c r="B28" s="25"/>
      <c r="C28" s="25"/>
      <c r="D28" s="24"/>
      <c r="E28" s="26"/>
      <c r="F28" s="27"/>
      <c r="G28" s="28"/>
      <c r="H28" s="29"/>
      <c r="I28" s="30">
        <f t="shared" si="0"/>
        <v>0</v>
      </c>
    </row>
    <row r="29" spans="1:9" s="12" customFormat="1" ht="13.2" hidden="1">
      <c r="A29" s="24"/>
      <c r="B29" s="25"/>
      <c r="C29" s="25"/>
      <c r="D29" s="24"/>
      <c r="E29" s="26"/>
      <c r="F29" s="27"/>
      <c r="G29" s="28"/>
      <c r="H29" s="29"/>
      <c r="I29" s="30">
        <f t="shared" si="0"/>
        <v>0</v>
      </c>
    </row>
    <row r="30" spans="1:9" s="12" customFormat="1" ht="13.2" hidden="1">
      <c r="A30" s="24"/>
      <c r="B30" s="25"/>
      <c r="C30" s="25"/>
      <c r="D30" s="24"/>
      <c r="E30" s="26"/>
      <c r="F30" s="27"/>
      <c r="G30" s="28"/>
      <c r="H30" s="29"/>
      <c r="I30" s="30">
        <f t="shared" si="0"/>
        <v>0</v>
      </c>
    </row>
    <row r="31" spans="1:9" s="12" customFormat="1" ht="13.2" hidden="1">
      <c r="A31" s="24"/>
      <c r="B31" s="25"/>
      <c r="C31" s="25"/>
      <c r="D31" s="24"/>
      <c r="E31" s="26"/>
      <c r="F31" s="27"/>
      <c r="G31" s="28"/>
      <c r="H31" s="29"/>
      <c r="I31" s="30">
        <f t="shared" si="0"/>
        <v>0</v>
      </c>
    </row>
    <row r="32" spans="1:9" s="12" customFormat="1" ht="13.2" hidden="1">
      <c r="A32" s="24"/>
      <c r="B32" s="25"/>
      <c r="C32" s="25"/>
      <c r="D32" s="24"/>
      <c r="E32" s="26"/>
      <c r="F32" s="27"/>
      <c r="G32" s="28"/>
      <c r="H32" s="29"/>
      <c r="I32" s="30">
        <f t="shared" si="0"/>
        <v>0</v>
      </c>
    </row>
    <row r="33" spans="1:9" s="12" customFormat="1" ht="13.2" hidden="1">
      <c r="A33" s="24"/>
      <c r="B33" s="25"/>
      <c r="C33" s="25"/>
      <c r="D33" s="24"/>
      <c r="E33" s="26"/>
      <c r="F33" s="27"/>
      <c r="G33" s="28"/>
      <c r="H33" s="29"/>
      <c r="I33" s="30">
        <f t="shared" si="0"/>
        <v>0</v>
      </c>
    </row>
    <row r="34" spans="1:9" s="12" customFormat="1" ht="13.2" hidden="1">
      <c r="A34" s="31"/>
      <c r="B34" s="13"/>
      <c r="C34" s="13"/>
      <c r="D34" s="32"/>
      <c r="E34" s="33"/>
      <c r="F34" s="34"/>
      <c r="G34" s="35"/>
      <c r="H34" s="36"/>
      <c r="I34" s="37">
        <f t="shared" si="0"/>
        <v>0</v>
      </c>
    </row>
    <row r="35" spans="1:9" s="12" customFormat="1" ht="13.2" hidden="1">
      <c r="A35" s="31"/>
      <c r="B35" s="13"/>
      <c r="C35" s="13"/>
      <c r="D35" s="32"/>
      <c r="E35" s="33"/>
      <c r="F35" s="34"/>
      <c r="G35" s="35"/>
      <c r="H35" s="36"/>
      <c r="I35" s="37">
        <f t="shared" si="0"/>
        <v>0</v>
      </c>
    </row>
    <row r="36" spans="1:9" s="12" customFormat="1" ht="13.2" hidden="1">
      <c r="A36" s="31"/>
      <c r="B36" s="13"/>
      <c r="C36" s="13"/>
      <c r="D36" s="32"/>
      <c r="E36" s="33"/>
      <c r="F36" s="34"/>
      <c r="G36" s="35"/>
      <c r="H36" s="36"/>
      <c r="I36" s="37">
        <f t="shared" si="0"/>
        <v>0</v>
      </c>
    </row>
    <row r="37" spans="1:9" s="12" customFormat="1" ht="13.2" hidden="1">
      <c r="A37" s="31"/>
      <c r="B37" s="13"/>
      <c r="C37" s="13"/>
      <c r="D37" s="32"/>
      <c r="E37" s="33"/>
      <c r="F37" s="34"/>
      <c r="G37" s="35"/>
      <c r="H37" s="36"/>
      <c r="I37" s="37">
        <f t="shared" si="0"/>
        <v>0</v>
      </c>
    </row>
    <row r="38" spans="1:9" s="12" customFormat="1" ht="13.2" hidden="1">
      <c r="A38" s="31"/>
      <c r="B38" s="13"/>
      <c r="C38" s="13"/>
      <c r="D38" s="32"/>
      <c r="E38" s="33"/>
      <c r="F38" s="34"/>
      <c r="G38" s="35"/>
      <c r="H38" s="36"/>
      <c r="I38" s="37">
        <f t="shared" si="0"/>
        <v>0</v>
      </c>
    </row>
    <row r="39" spans="1:9" s="12" customFormat="1" ht="13.2" hidden="1">
      <c r="A39" s="31"/>
      <c r="B39" s="13"/>
      <c r="C39" s="13"/>
      <c r="D39" s="32"/>
      <c r="E39" s="33"/>
      <c r="F39" s="34"/>
      <c r="G39" s="35"/>
      <c r="H39" s="36"/>
      <c r="I39" s="37">
        <f t="shared" si="0"/>
        <v>0</v>
      </c>
    </row>
    <row r="40" spans="1:9" s="12" customFormat="1" ht="13.2" hidden="1">
      <c r="A40" s="31"/>
      <c r="B40" s="13"/>
      <c r="C40" s="13"/>
      <c r="D40" s="32"/>
      <c r="E40" s="33"/>
      <c r="F40" s="34"/>
      <c r="G40" s="35"/>
      <c r="H40" s="36"/>
      <c r="I40" s="37">
        <f t="shared" si="0"/>
        <v>0</v>
      </c>
    </row>
    <row r="41" spans="1:9" s="12" customFormat="1" ht="13.2" hidden="1">
      <c r="A41" s="31"/>
      <c r="B41" s="13"/>
      <c r="C41" s="13"/>
      <c r="D41" s="32"/>
      <c r="E41" s="33"/>
      <c r="F41" s="34"/>
      <c r="G41" s="35"/>
      <c r="H41" s="36"/>
      <c r="I41" s="37">
        <f t="shared" si="0"/>
        <v>0</v>
      </c>
    </row>
    <row r="42" spans="1:9" s="12" customFormat="1" ht="13.2" hidden="1">
      <c r="A42" s="31"/>
      <c r="B42" s="13"/>
      <c r="C42" s="13"/>
      <c r="D42" s="32"/>
      <c r="E42" s="33"/>
      <c r="F42" s="34"/>
      <c r="G42" s="35"/>
      <c r="H42" s="36"/>
      <c r="I42" s="37">
        <f t="shared" si="0"/>
        <v>0</v>
      </c>
    </row>
    <row r="43" spans="1:9" s="12" customFormat="1" ht="13.2" hidden="1">
      <c r="A43" s="31"/>
      <c r="B43" s="13"/>
      <c r="C43" s="13"/>
      <c r="D43" s="32"/>
      <c r="E43" s="33"/>
      <c r="F43" s="34"/>
      <c r="G43" s="35"/>
      <c r="H43" s="36"/>
      <c r="I43" s="37">
        <f t="shared" si="0"/>
        <v>0</v>
      </c>
    </row>
    <row r="44" spans="1:9" s="12" customFormat="1" ht="13.2" hidden="1">
      <c r="A44" s="31"/>
      <c r="B44" s="13"/>
      <c r="C44" s="13"/>
      <c r="D44" s="32"/>
      <c r="E44" s="33"/>
      <c r="F44" s="34"/>
      <c r="G44" s="35"/>
      <c r="H44" s="36"/>
      <c r="I44" s="37">
        <f t="shared" si="0"/>
        <v>0</v>
      </c>
    </row>
    <row r="45" spans="1:9" s="12" customFormat="1" ht="13.2" hidden="1">
      <c r="A45" s="31"/>
      <c r="B45" s="13"/>
      <c r="C45" s="13"/>
      <c r="D45" s="32"/>
      <c r="E45" s="33"/>
      <c r="F45" s="34"/>
      <c r="G45" s="35"/>
      <c r="H45" s="36"/>
      <c r="I45" s="37">
        <f t="shared" si="0"/>
        <v>0</v>
      </c>
    </row>
    <row r="46" spans="1:9" s="12" customFormat="1" ht="13.2" hidden="1">
      <c r="A46" s="31"/>
      <c r="B46" s="13"/>
      <c r="C46" s="13"/>
      <c r="D46" s="32"/>
      <c r="E46" s="33"/>
      <c r="F46" s="34"/>
      <c r="G46" s="35"/>
      <c r="H46" s="36"/>
      <c r="I46" s="37">
        <f t="shared" si="0"/>
        <v>0</v>
      </c>
    </row>
    <row r="47" spans="1:9" s="12" customFormat="1" ht="13.2" hidden="1">
      <c r="A47" s="31"/>
      <c r="B47" s="13"/>
      <c r="C47" s="13"/>
      <c r="D47" s="32"/>
      <c r="E47" s="33"/>
      <c r="F47" s="34"/>
      <c r="G47" s="35"/>
      <c r="H47" s="36"/>
      <c r="I47" s="37">
        <f t="shared" si="0"/>
        <v>0</v>
      </c>
    </row>
    <row r="48" spans="1:9" s="12" customFormat="1" ht="13.2" hidden="1">
      <c r="A48" s="31"/>
      <c r="B48" s="13"/>
      <c r="C48" s="13"/>
      <c r="D48" s="32"/>
      <c r="E48" s="33"/>
      <c r="F48" s="34"/>
      <c r="G48" s="35"/>
      <c r="H48" s="36"/>
      <c r="I48" s="37">
        <f t="shared" si="0"/>
        <v>0</v>
      </c>
    </row>
    <row r="49" spans="1:9" s="12" customFormat="1" ht="13.2" hidden="1">
      <c r="A49" s="31"/>
      <c r="B49" s="13"/>
      <c r="C49" s="13"/>
      <c r="D49" s="32"/>
      <c r="E49" s="33"/>
      <c r="F49" s="34"/>
      <c r="G49" s="35"/>
      <c r="H49" s="36"/>
      <c r="I49" s="37">
        <f t="shared" si="0"/>
        <v>0</v>
      </c>
    </row>
    <row r="50" spans="1:9" s="12" customFormat="1" ht="13.2" hidden="1">
      <c r="A50" s="31"/>
      <c r="B50" s="13"/>
      <c r="C50" s="13"/>
      <c r="D50" s="32"/>
      <c r="E50" s="33"/>
      <c r="F50" s="34"/>
      <c r="G50" s="35"/>
      <c r="H50" s="36"/>
      <c r="I50" s="37">
        <f t="shared" si="0"/>
        <v>0</v>
      </c>
    </row>
    <row r="51" spans="1:9" s="12" customFormat="1" ht="13.2" hidden="1">
      <c r="A51" s="31"/>
      <c r="B51" s="13"/>
      <c r="C51" s="13"/>
      <c r="D51" s="32"/>
      <c r="E51" s="33"/>
      <c r="F51" s="34"/>
      <c r="G51" s="35"/>
      <c r="H51" s="36"/>
      <c r="I51" s="37">
        <f t="shared" si="0"/>
        <v>0</v>
      </c>
    </row>
    <row r="52" spans="1:9" s="12" customFormat="1" ht="13.2" hidden="1">
      <c r="A52" s="31"/>
      <c r="B52" s="13"/>
      <c r="C52" s="13"/>
      <c r="D52" s="32"/>
      <c r="E52" s="33"/>
      <c r="F52" s="34"/>
      <c r="G52" s="35"/>
      <c r="H52" s="36"/>
      <c r="I52" s="37">
        <f t="shared" si="0"/>
        <v>0</v>
      </c>
    </row>
    <row r="53" spans="1:9" s="12" customFormat="1" ht="13.2" hidden="1">
      <c r="A53" s="31"/>
      <c r="B53" s="13"/>
      <c r="C53" s="13"/>
      <c r="D53" s="32"/>
      <c r="E53" s="33"/>
      <c r="F53" s="34"/>
      <c r="G53" s="35"/>
      <c r="H53" s="36"/>
      <c r="I53" s="37">
        <f t="shared" si="0"/>
        <v>0</v>
      </c>
    </row>
    <row r="54" spans="1:9" s="12" customFormat="1" ht="13.2" hidden="1">
      <c r="A54" s="31"/>
      <c r="B54" s="13"/>
      <c r="C54" s="13"/>
      <c r="D54" s="32"/>
      <c r="E54" s="33"/>
      <c r="F54" s="34"/>
      <c r="G54" s="35"/>
      <c r="H54" s="36"/>
      <c r="I54" s="37">
        <f t="shared" si="0"/>
        <v>0</v>
      </c>
    </row>
    <row r="55" spans="1:9" s="12" customFormat="1" ht="13.2" hidden="1">
      <c r="A55" s="31"/>
      <c r="B55" s="13"/>
      <c r="C55" s="13"/>
      <c r="D55" s="32"/>
      <c r="E55" s="33"/>
      <c r="F55" s="34"/>
      <c r="G55" s="35"/>
      <c r="H55" s="36"/>
      <c r="I55" s="37">
        <f t="shared" si="0"/>
        <v>0</v>
      </c>
    </row>
    <row r="56" spans="1:9" s="12" customFormat="1" ht="13.2" hidden="1">
      <c r="A56" s="31"/>
      <c r="B56" s="13"/>
      <c r="C56" s="13"/>
      <c r="D56" s="32"/>
      <c r="E56" s="33"/>
      <c r="F56" s="34"/>
      <c r="G56" s="35"/>
      <c r="H56" s="36"/>
      <c r="I56" s="37">
        <f t="shared" si="0"/>
        <v>0</v>
      </c>
    </row>
    <row r="57" spans="1:9" s="12" customFormat="1" ht="13.2" hidden="1">
      <c r="A57" s="31"/>
      <c r="B57" s="13"/>
      <c r="C57" s="13"/>
      <c r="D57" s="32"/>
      <c r="E57" s="33"/>
      <c r="F57" s="34"/>
      <c r="G57" s="35"/>
      <c r="H57" s="36"/>
      <c r="I57" s="37">
        <f t="shared" si="0"/>
        <v>0</v>
      </c>
    </row>
    <row r="58" spans="1:9" s="12" customFormat="1" ht="13.2" hidden="1">
      <c r="A58" s="31"/>
      <c r="B58" s="13"/>
      <c r="C58" s="13"/>
      <c r="D58" s="32"/>
      <c r="E58" s="33"/>
      <c r="F58" s="34"/>
      <c r="G58" s="35"/>
      <c r="H58" s="36"/>
      <c r="I58" s="37">
        <f t="shared" si="0"/>
        <v>0</v>
      </c>
    </row>
    <row r="59" spans="1:9" s="12" customFormat="1" ht="13.2" hidden="1">
      <c r="A59" s="31"/>
      <c r="B59" s="13"/>
      <c r="C59" s="13"/>
      <c r="D59" s="32"/>
      <c r="E59" s="33"/>
      <c r="F59" s="34"/>
      <c r="G59" s="35"/>
      <c r="H59" s="36"/>
      <c r="I59" s="37">
        <f t="shared" si="0"/>
        <v>0</v>
      </c>
    </row>
    <row r="60" spans="1:9" s="12" customFormat="1" ht="13.2" hidden="1">
      <c r="A60" s="31"/>
      <c r="B60" s="13"/>
      <c r="C60" s="13"/>
      <c r="D60" s="32"/>
      <c r="E60" s="33"/>
      <c r="F60" s="34"/>
      <c r="G60" s="35"/>
      <c r="H60" s="36"/>
      <c r="I60" s="37">
        <f t="shared" si="0"/>
        <v>0</v>
      </c>
    </row>
    <row r="61" spans="1:9" s="12" customFormat="1" ht="13.2" hidden="1">
      <c r="A61" s="31"/>
      <c r="B61" s="13"/>
      <c r="C61" s="13"/>
      <c r="D61" s="32"/>
      <c r="E61" s="33"/>
      <c r="F61" s="34"/>
      <c r="G61" s="35"/>
      <c r="H61" s="36"/>
      <c r="I61" s="37">
        <f t="shared" si="0"/>
        <v>0</v>
      </c>
    </row>
    <row r="62" spans="1:9" s="12" customFormat="1" ht="13.2" hidden="1">
      <c r="A62" s="31"/>
      <c r="B62" s="13"/>
      <c r="C62" s="13"/>
      <c r="D62" s="32"/>
      <c r="E62" s="33"/>
      <c r="F62" s="34"/>
      <c r="G62" s="35"/>
      <c r="H62" s="36"/>
      <c r="I62" s="37">
        <f t="shared" si="0"/>
        <v>0</v>
      </c>
    </row>
    <row r="63" spans="1:9" s="12" customFormat="1" ht="13.2" hidden="1">
      <c r="A63" s="31"/>
      <c r="B63" s="13"/>
      <c r="C63" s="13"/>
      <c r="D63" s="32"/>
      <c r="E63" s="33"/>
      <c r="F63" s="34"/>
      <c r="G63" s="35"/>
      <c r="H63" s="36"/>
      <c r="I63" s="37">
        <f t="shared" si="0"/>
        <v>0</v>
      </c>
    </row>
    <row r="64" spans="1:9" s="12" customFormat="1" ht="13.2" hidden="1">
      <c r="A64" s="31"/>
      <c r="B64" s="13"/>
      <c r="C64" s="13"/>
      <c r="D64" s="32"/>
      <c r="E64" s="33"/>
      <c r="F64" s="34"/>
      <c r="G64" s="35"/>
      <c r="H64" s="36"/>
      <c r="I64" s="37">
        <f t="shared" si="0"/>
        <v>0</v>
      </c>
    </row>
    <row r="65" spans="1:9" s="38" customFormat="1" ht="13.2" hidden="1">
      <c r="A65" s="31"/>
      <c r="B65" s="1"/>
      <c r="C65" s="1"/>
      <c r="D65" s="2"/>
      <c r="E65" s="14"/>
      <c r="F65" s="34"/>
      <c r="G65" s="35"/>
      <c r="H65" s="36"/>
      <c r="I65" s="37">
        <f t="shared" si="0"/>
        <v>0</v>
      </c>
    </row>
    <row r="66" spans="1:9" s="38" customFormat="1" ht="13.2" hidden="1">
      <c r="A66" s="31"/>
      <c r="B66" s="1"/>
      <c r="C66" s="1"/>
      <c r="D66" s="2"/>
      <c r="E66" s="14"/>
      <c r="F66" s="34"/>
      <c r="G66" s="35"/>
      <c r="H66" s="36"/>
      <c r="I66" s="37">
        <f t="shared" si="0"/>
        <v>0</v>
      </c>
    </row>
    <row r="67" spans="1:9" s="38" customFormat="1" ht="13.2" hidden="1">
      <c r="A67" s="31"/>
      <c r="B67" s="1"/>
      <c r="C67" s="1"/>
      <c r="D67" s="2"/>
      <c r="E67" s="14"/>
      <c r="F67" s="34"/>
      <c r="G67" s="35"/>
      <c r="H67" s="36"/>
      <c r="I67" s="37">
        <f t="shared" si="0"/>
        <v>0</v>
      </c>
    </row>
    <row r="68" spans="1:9" s="38" customFormat="1" ht="13.2" hidden="1">
      <c r="A68" s="31"/>
      <c r="B68" s="1"/>
      <c r="C68" s="1"/>
      <c r="D68" s="2"/>
      <c r="E68" s="14"/>
      <c r="F68" s="34"/>
      <c r="G68" s="35"/>
      <c r="H68" s="36"/>
      <c r="I68" s="37">
        <f t="shared" si="0"/>
        <v>0</v>
      </c>
    </row>
    <row r="69" spans="1:9" s="38" customFormat="1" ht="13.2" hidden="1">
      <c r="A69" s="31"/>
      <c r="B69" s="1"/>
      <c r="C69" s="1"/>
      <c r="D69" s="2"/>
      <c r="E69" s="14"/>
      <c r="F69" s="34"/>
      <c r="G69" s="35"/>
      <c r="H69" s="36"/>
      <c r="I69" s="37">
        <f t="shared" si="0"/>
        <v>0</v>
      </c>
    </row>
    <row r="70" spans="1:9" s="38" customFormat="1" ht="13.2" hidden="1">
      <c r="A70" s="31"/>
      <c r="B70" s="1"/>
      <c r="C70" s="1"/>
      <c r="D70" s="2"/>
      <c r="E70" s="14"/>
      <c r="F70" s="34"/>
      <c r="G70" s="35"/>
      <c r="H70" s="36"/>
      <c r="I70" s="37">
        <f t="shared" si="0"/>
        <v>0</v>
      </c>
    </row>
    <row r="71" spans="1:9" s="38" customFormat="1" ht="13.2" hidden="1">
      <c r="A71" s="31"/>
      <c r="B71" s="1"/>
      <c r="C71" s="1"/>
      <c r="D71" s="2"/>
      <c r="E71" s="14"/>
      <c r="F71" s="34"/>
      <c r="G71" s="35"/>
      <c r="H71" s="36"/>
      <c r="I71" s="37">
        <f t="shared" si="0"/>
        <v>0</v>
      </c>
    </row>
    <row r="72" spans="1:9" s="38" customFormat="1" ht="13.2" hidden="1">
      <c r="A72" s="31"/>
      <c r="B72" s="1"/>
      <c r="C72" s="1"/>
      <c r="D72" s="2"/>
      <c r="E72" s="14"/>
      <c r="F72" s="34"/>
      <c r="G72" s="35"/>
      <c r="H72" s="36"/>
      <c r="I72" s="37">
        <f t="shared" si="0"/>
        <v>0</v>
      </c>
    </row>
    <row r="73" spans="1:9" s="38" customFormat="1" ht="13.2" hidden="1">
      <c r="A73" s="31"/>
      <c r="B73" s="1"/>
      <c r="C73" s="1"/>
      <c r="D73" s="2"/>
      <c r="E73" s="14"/>
      <c r="F73" s="34"/>
      <c r="G73" s="35"/>
      <c r="H73" s="36"/>
      <c r="I73" s="37">
        <f t="shared" si="0"/>
        <v>0</v>
      </c>
    </row>
    <row r="74" spans="1:9" s="38" customFormat="1" ht="13.2" hidden="1">
      <c r="A74" s="31"/>
      <c r="B74" s="1"/>
      <c r="C74" s="1"/>
      <c r="D74" s="2"/>
      <c r="E74" s="14"/>
      <c r="F74" s="34"/>
      <c r="G74" s="35"/>
      <c r="H74" s="36"/>
      <c r="I74" s="37">
        <f t="shared" si="0"/>
        <v>0</v>
      </c>
    </row>
    <row r="75" spans="1:9" s="38" customFormat="1" ht="13.2" hidden="1">
      <c r="A75" s="31"/>
      <c r="B75" s="1"/>
      <c r="C75" s="1"/>
      <c r="D75" s="2"/>
      <c r="E75" s="14"/>
      <c r="F75" s="34"/>
      <c r="G75" s="35"/>
      <c r="H75" s="36"/>
      <c r="I75" s="37">
        <f t="shared" si="0"/>
        <v>0</v>
      </c>
    </row>
    <row r="76" spans="1:9" s="38" customFormat="1" ht="13.2" hidden="1">
      <c r="A76" s="31"/>
      <c r="B76" s="1"/>
      <c r="C76" s="1"/>
      <c r="D76" s="2"/>
      <c r="E76" s="14"/>
      <c r="F76" s="34"/>
      <c r="G76" s="35"/>
      <c r="H76" s="36"/>
      <c r="I76" s="37">
        <f t="shared" si="0"/>
        <v>0</v>
      </c>
    </row>
    <row r="77" spans="1:9" s="38" customFormat="1" ht="13.2" hidden="1">
      <c r="A77" s="31"/>
      <c r="B77" s="1"/>
      <c r="C77" s="1"/>
      <c r="D77" s="2"/>
      <c r="E77" s="14"/>
      <c r="F77" s="34"/>
      <c r="G77" s="35"/>
      <c r="H77" s="36"/>
      <c r="I77" s="37">
        <f t="shared" si="0"/>
        <v>0</v>
      </c>
    </row>
    <row r="78" spans="1:9" s="38" customFormat="1" ht="13.2" hidden="1">
      <c r="A78" s="31"/>
      <c r="B78" s="1"/>
      <c r="C78" s="1"/>
      <c r="D78" s="2"/>
      <c r="E78" s="14"/>
      <c r="F78" s="34"/>
      <c r="G78" s="35"/>
      <c r="H78" s="36"/>
      <c r="I78" s="37">
        <f t="shared" si="0"/>
        <v>0</v>
      </c>
    </row>
    <row r="79" spans="1:9" s="38" customFormat="1" ht="13.2" hidden="1">
      <c r="A79" s="31"/>
      <c r="B79" s="1"/>
      <c r="C79" s="1"/>
      <c r="D79" s="2"/>
      <c r="E79" s="14"/>
      <c r="F79" s="34"/>
      <c r="G79" s="35"/>
      <c r="H79" s="36"/>
      <c r="I79" s="37">
        <f t="shared" si="0"/>
        <v>0</v>
      </c>
    </row>
    <row r="80" spans="1:9" s="38" customFormat="1" ht="13.2" hidden="1">
      <c r="A80" s="31"/>
      <c r="B80" s="1"/>
      <c r="C80" s="1"/>
      <c r="D80" s="2"/>
      <c r="E80" s="14"/>
      <c r="F80" s="34"/>
      <c r="G80" s="35"/>
      <c r="H80" s="36"/>
      <c r="I80" s="37">
        <f t="shared" si="0"/>
        <v>0</v>
      </c>
    </row>
    <row r="81" spans="1:9" s="38" customFormat="1" ht="13.2" hidden="1">
      <c r="A81" s="31"/>
      <c r="B81" s="1"/>
      <c r="C81" s="1"/>
      <c r="D81" s="2"/>
      <c r="E81" s="14"/>
      <c r="F81" s="34"/>
      <c r="G81" s="35"/>
      <c r="H81" s="36"/>
      <c r="I81" s="37">
        <f t="shared" si="0"/>
        <v>0</v>
      </c>
    </row>
    <row r="82" spans="1:9" s="38" customFormat="1" ht="13.2" hidden="1">
      <c r="A82" s="31"/>
      <c r="B82" s="1"/>
      <c r="C82" s="1"/>
      <c r="D82" s="2"/>
      <c r="E82" s="14"/>
      <c r="F82" s="34"/>
      <c r="G82" s="35"/>
      <c r="H82" s="36"/>
      <c r="I82" s="37">
        <f t="shared" ref="I82:I100" si="1">H82*E82*(1-G82)</f>
        <v>0</v>
      </c>
    </row>
    <row r="83" spans="1:9" s="38" customFormat="1" ht="13.2" hidden="1">
      <c r="A83" s="31"/>
      <c r="B83" s="1"/>
      <c r="C83" s="1"/>
      <c r="D83" s="2"/>
      <c r="E83" s="14"/>
      <c r="F83" s="34"/>
      <c r="G83" s="35"/>
      <c r="H83" s="36"/>
      <c r="I83" s="37">
        <f t="shared" si="1"/>
        <v>0</v>
      </c>
    </row>
    <row r="84" spans="1:9" s="38" customFormat="1" ht="13.2" hidden="1">
      <c r="A84" s="31"/>
      <c r="B84" s="1"/>
      <c r="C84" s="1"/>
      <c r="D84" s="2"/>
      <c r="E84" s="14"/>
      <c r="F84" s="34"/>
      <c r="G84" s="35"/>
      <c r="H84" s="36"/>
      <c r="I84" s="37">
        <f t="shared" si="1"/>
        <v>0</v>
      </c>
    </row>
    <row r="85" spans="1:9" s="38" customFormat="1" ht="13.2" hidden="1">
      <c r="A85" s="31"/>
      <c r="B85" s="1"/>
      <c r="C85" s="1"/>
      <c r="D85" s="2"/>
      <c r="E85" s="14"/>
      <c r="F85" s="34"/>
      <c r="G85" s="35"/>
      <c r="H85" s="36"/>
      <c r="I85" s="37">
        <f t="shared" si="1"/>
        <v>0</v>
      </c>
    </row>
    <row r="86" spans="1:9" s="38" customFormat="1" ht="13.2" hidden="1">
      <c r="A86" s="31"/>
      <c r="B86" s="1"/>
      <c r="C86" s="1"/>
      <c r="D86" s="2"/>
      <c r="E86" s="14"/>
      <c r="F86" s="34"/>
      <c r="G86" s="35"/>
      <c r="H86" s="36"/>
      <c r="I86" s="37">
        <f t="shared" si="1"/>
        <v>0</v>
      </c>
    </row>
    <row r="87" spans="1:9" s="38" customFormat="1" ht="13.2" hidden="1">
      <c r="A87" s="31"/>
      <c r="B87" s="1"/>
      <c r="C87" s="1"/>
      <c r="D87" s="2"/>
      <c r="E87" s="14"/>
      <c r="F87" s="34"/>
      <c r="G87" s="35"/>
      <c r="H87" s="36"/>
      <c r="I87" s="37">
        <f t="shared" si="1"/>
        <v>0</v>
      </c>
    </row>
    <row r="88" spans="1:9" hidden="1">
      <c r="A88" s="31"/>
      <c r="F88" s="34"/>
      <c r="G88" s="35"/>
      <c r="H88" s="36"/>
      <c r="I88" s="37">
        <f t="shared" si="1"/>
        <v>0</v>
      </c>
    </row>
    <row r="89" spans="1:9" hidden="1">
      <c r="A89" s="31"/>
      <c r="F89" s="34"/>
      <c r="G89" s="35"/>
      <c r="H89" s="36"/>
      <c r="I89" s="37">
        <f t="shared" si="1"/>
        <v>0</v>
      </c>
    </row>
    <row r="90" spans="1:9" hidden="1">
      <c r="A90" s="31"/>
      <c r="F90" s="34"/>
      <c r="G90" s="35"/>
      <c r="H90" s="36"/>
      <c r="I90" s="37">
        <f t="shared" si="1"/>
        <v>0</v>
      </c>
    </row>
    <row r="91" spans="1:9" hidden="1">
      <c r="A91" s="31"/>
      <c r="F91" s="34"/>
      <c r="G91" s="35"/>
      <c r="H91" s="36"/>
      <c r="I91" s="37">
        <f t="shared" si="1"/>
        <v>0</v>
      </c>
    </row>
    <row r="92" spans="1:9" hidden="1">
      <c r="A92" s="31"/>
      <c r="F92" s="34"/>
      <c r="G92" s="35"/>
      <c r="H92" s="36"/>
      <c r="I92" s="37">
        <f t="shared" si="1"/>
        <v>0</v>
      </c>
    </row>
    <row r="93" spans="1:9" hidden="1">
      <c r="A93" s="31"/>
      <c r="F93" s="34"/>
      <c r="G93" s="35"/>
      <c r="H93" s="36"/>
      <c r="I93" s="37">
        <f t="shared" si="1"/>
        <v>0</v>
      </c>
    </row>
    <row r="94" spans="1:9" hidden="1">
      <c r="A94" s="31"/>
      <c r="F94" s="34"/>
      <c r="G94" s="35"/>
      <c r="H94" s="36"/>
      <c r="I94" s="37">
        <f t="shared" si="1"/>
        <v>0</v>
      </c>
    </row>
    <row r="95" spans="1:9" hidden="1">
      <c r="A95" s="31"/>
      <c r="F95" s="34"/>
      <c r="G95" s="35"/>
      <c r="H95" s="36"/>
      <c r="I95" s="37">
        <f t="shared" si="1"/>
        <v>0</v>
      </c>
    </row>
    <row r="96" spans="1:9" hidden="1">
      <c r="A96" s="31"/>
      <c r="F96" s="34"/>
      <c r="G96" s="35"/>
      <c r="H96" s="36"/>
      <c r="I96" s="37">
        <f t="shared" si="1"/>
        <v>0</v>
      </c>
    </row>
    <row r="97" spans="1:9" hidden="1">
      <c r="A97" s="31"/>
      <c r="F97" s="34"/>
      <c r="G97" s="35"/>
      <c r="H97" s="36"/>
      <c r="I97" s="37">
        <f t="shared" si="1"/>
        <v>0</v>
      </c>
    </row>
    <row r="98" spans="1:9" hidden="1">
      <c r="A98" s="31"/>
      <c r="F98" s="34"/>
      <c r="G98" s="35"/>
      <c r="H98" s="36"/>
      <c r="I98" s="37">
        <f t="shared" si="1"/>
        <v>0</v>
      </c>
    </row>
    <row r="99" spans="1:9" hidden="1">
      <c r="A99" s="31"/>
      <c r="F99" s="34"/>
      <c r="G99" s="35"/>
      <c r="H99" s="36"/>
      <c r="I99" s="37">
        <f t="shared" si="1"/>
        <v>0</v>
      </c>
    </row>
    <row r="100" spans="1:9" hidden="1">
      <c r="A100" s="31"/>
      <c r="F100" s="34"/>
      <c r="G100" s="35"/>
      <c r="H100" s="36"/>
      <c r="I100" s="37">
        <f t="shared" si="1"/>
        <v>0</v>
      </c>
    </row>
    <row r="101" spans="1:9" hidden="1">
      <c r="A101" s="82" t="s">
        <v>39</v>
      </c>
    </row>
  </sheetData>
  <sheetProtection formatCells="0" formatRows="0" insertRows="0" deleteRows="0"/>
  <mergeCells count="9">
    <mergeCell ref="B11:C11"/>
    <mergeCell ref="A8:B8"/>
    <mergeCell ref="A1:I2"/>
    <mergeCell ref="K1:K7"/>
    <mergeCell ref="A3:B3"/>
    <mergeCell ref="A4:B4"/>
    <mergeCell ref="A5:B5"/>
    <mergeCell ref="A6:B6"/>
    <mergeCell ref="A7:B7"/>
  </mergeCells>
  <conditionalFormatting sqref="A17:I33">
    <cfRule type="notContainsBlanks" dxfId="15" priority="3">
      <formula>LEN(TRIM(A17))&gt;0</formula>
    </cfRule>
  </conditionalFormatting>
  <conditionalFormatting sqref="A17:A1048576">
    <cfRule type="duplicateValues" dxfId="14" priority="2"/>
  </conditionalFormatting>
  <conditionalFormatting sqref="A1:A9 A16:A1048576">
    <cfRule type="duplicateValues" dxfId="13" priority="1"/>
  </conditionalFormatting>
  <hyperlinks>
    <hyperlink ref="A7" r:id="rId1" xr:uid="{BF86CCA6-C554-4BB8-B214-853C43955B0B}"/>
  </hyperlinks>
  <printOptions horizontalCentered="1"/>
  <pageMargins left="0.2" right="0.2" top="0.25" bottom="0.5" header="0.3" footer="0.3"/>
  <pageSetup orientation="landscape" r:id="rId2"/>
  <headerFooter>
    <oddFooter>&amp;C&amp;"-,Regular"&amp;11&amp;A  &amp;F</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3AB9A-34C2-41ED-8604-988A0F10BC10}">
  <sheetPr>
    <pageSetUpPr fitToPage="1"/>
  </sheetPr>
  <dimension ref="A1:J21"/>
  <sheetViews>
    <sheetView showGridLines="0" workbookViewId="0">
      <selection activeCell="E20" sqref="E20"/>
    </sheetView>
  </sheetViews>
  <sheetFormatPr defaultColWidth="8.90625" defaultRowHeight="15.6"/>
  <cols>
    <col min="1" max="1" width="15.6328125" style="229" customWidth="1"/>
    <col min="2" max="2" width="20.36328125" style="229" customWidth="1"/>
    <col min="3" max="3" width="7.54296875" style="232" bestFit="1" customWidth="1"/>
    <col min="4" max="5" width="8.6328125" style="229" bestFit="1" customWidth="1"/>
    <col min="6" max="6" width="10" style="229" customWidth="1"/>
    <col min="7" max="7" width="9.54296875" style="229" bestFit="1" customWidth="1"/>
    <col min="8" max="8" width="9.08984375" style="231" customWidth="1"/>
    <col min="9" max="10" width="9.08984375" style="230" customWidth="1"/>
    <col min="11" max="16384" width="8.90625" style="229"/>
  </cols>
  <sheetData>
    <row r="1" spans="1:10" s="169" customFormat="1" ht="54.75" customHeight="1">
      <c r="A1" s="178"/>
      <c r="B1" s="179"/>
      <c r="C1" s="554" t="s">
        <v>229</v>
      </c>
      <c r="D1" s="554"/>
      <c r="E1" s="554"/>
      <c r="F1" s="554"/>
      <c r="G1" s="554"/>
      <c r="H1" s="554"/>
      <c r="I1" s="554"/>
      <c r="J1" s="554"/>
    </row>
    <row r="2" spans="1:10" s="172" customFormat="1" ht="33" customHeight="1" thickBot="1">
      <c r="A2" s="275" t="s">
        <v>228</v>
      </c>
      <c r="B2" s="277" t="s">
        <v>227</v>
      </c>
      <c r="C2" s="271"/>
      <c r="D2" s="276"/>
      <c r="E2" s="587" t="s">
        <v>230</v>
      </c>
      <c r="F2" s="587"/>
      <c r="G2" s="587"/>
      <c r="H2" s="587"/>
      <c r="I2" s="587"/>
      <c r="J2" s="587"/>
    </row>
    <row r="3" spans="1:10" s="172" customFormat="1" ht="33" customHeight="1" thickBot="1">
      <c r="A3" s="275" t="s">
        <v>224</v>
      </c>
      <c r="B3" s="277" t="s">
        <v>231</v>
      </c>
      <c r="C3" s="271"/>
      <c r="D3" s="276"/>
      <c r="E3" s="587"/>
      <c r="F3" s="587"/>
      <c r="G3" s="587"/>
      <c r="H3" s="587"/>
      <c r="I3" s="587"/>
      <c r="J3" s="587"/>
    </row>
    <row r="4" spans="1:10" s="172" customFormat="1" ht="33" customHeight="1" thickBot="1">
      <c r="A4" s="278" t="s">
        <v>226</v>
      </c>
      <c r="B4" s="277" t="s">
        <v>232</v>
      </c>
      <c r="C4" s="271"/>
      <c r="D4" s="276"/>
      <c r="E4" s="587"/>
      <c r="F4" s="587"/>
      <c r="G4" s="587"/>
      <c r="H4" s="587"/>
      <c r="I4" s="587"/>
      <c r="J4" s="587"/>
    </row>
    <row r="5" spans="1:10" s="172" customFormat="1" ht="33" customHeight="1" thickBot="1">
      <c r="A5" s="275" t="s">
        <v>222</v>
      </c>
      <c r="B5" s="277" t="s">
        <v>221</v>
      </c>
      <c r="C5" s="271"/>
      <c r="D5" s="268"/>
      <c r="E5" s="587"/>
      <c r="F5" s="587"/>
      <c r="G5" s="587"/>
      <c r="H5" s="587"/>
      <c r="I5" s="587"/>
      <c r="J5" s="587"/>
    </row>
    <row r="6" spans="1:10" s="172" customFormat="1" ht="18.600000000000001">
      <c r="A6" s="270"/>
      <c r="B6" s="269"/>
      <c r="C6" s="268"/>
      <c r="D6" s="268"/>
      <c r="E6" s="587"/>
      <c r="F6" s="587"/>
      <c r="G6" s="587"/>
      <c r="H6" s="587"/>
      <c r="I6" s="587"/>
      <c r="J6" s="587"/>
    </row>
    <row r="7" spans="1:10" s="172" customFormat="1" ht="18.600000000000001">
      <c r="A7" s="270"/>
      <c r="B7" s="269"/>
      <c r="C7" s="268"/>
      <c r="D7" s="268"/>
      <c r="E7" s="279"/>
      <c r="F7" s="279"/>
      <c r="G7" s="279"/>
      <c r="H7" s="279"/>
      <c r="I7" s="279"/>
      <c r="J7" s="279"/>
    </row>
    <row r="8" spans="1:10" s="172" customFormat="1" ht="25.8" thickBot="1">
      <c r="A8" s="280" t="s">
        <v>33</v>
      </c>
      <c r="B8" s="281" t="s">
        <v>101</v>
      </c>
      <c r="C8" s="282" t="s">
        <v>182</v>
      </c>
      <c r="D8" s="281" t="s">
        <v>183</v>
      </c>
      <c r="E8" s="281" t="s">
        <v>220</v>
      </c>
      <c r="F8" s="283" t="s">
        <v>184</v>
      </c>
      <c r="G8" s="281" t="s">
        <v>219</v>
      </c>
      <c r="H8" s="281" t="s">
        <v>186</v>
      </c>
      <c r="I8" s="281" t="s">
        <v>218</v>
      </c>
      <c r="J8" s="281" t="s">
        <v>217</v>
      </c>
    </row>
    <row r="9" spans="1:10" s="251" customFormat="1" ht="27.6" thickTop="1" thickBot="1">
      <c r="A9" s="284" t="s">
        <v>233</v>
      </c>
      <c r="B9" s="285" t="s">
        <v>82</v>
      </c>
      <c r="C9" s="266"/>
      <c r="D9" s="286">
        <v>18.989999999999998</v>
      </c>
      <c r="E9" s="287">
        <v>6.67</v>
      </c>
      <c r="F9" s="288">
        <v>0.55000000000000004</v>
      </c>
      <c r="G9" s="289">
        <v>0.7</v>
      </c>
      <c r="H9" s="290">
        <f>D9*C9*(1-F9)</f>
        <v>0</v>
      </c>
      <c r="I9" s="290">
        <f>D9*C9*(1-G9)</f>
        <v>0</v>
      </c>
      <c r="J9" s="290">
        <f>H9-I9</f>
        <v>0</v>
      </c>
    </row>
    <row r="10" spans="1:10" s="251" customFormat="1" ht="14.4" hidden="1" thickTop="1">
      <c r="A10" s="261"/>
      <c r="B10" s="260"/>
      <c r="C10" s="257"/>
      <c r="D10" s="256"/>
      <c r="E10" s="255"/>
      <c r="F10" s="254"/>
      <c r="G10" s="253"/>
      <c r="H10" s="252">
        <f t="shared" ref="H10:H13" si="0">D10*C10*(1-F10)</f>
        <v>0</v>
      </c>
      <c r="I10" s="252">
        <f t="shared" ref="I10:I13" si="1">D10*C10*(1-G10)</f>
        <v>0</v>
      </c>
      <c r="J10" s="252">
        <f t="shared" ref="J10:J13" si="2">H10-I10</f>
        <v>0</v>
      </c>
    </row>
    <row r="11" spans="1:10" s="251" customFormat="1" ht="14.4" hidden="1" thickTop="1">
      <c r="A11" s="261"/>
      <c r="B11" s="260"/>
      <c r="C11" s="257"/>
      <c r="D11" s="256"/>
      <c r="E11" s="255"/>
      <c r="F11" s="254"/>
      <c r="G11" s="253"/>
      <c r="H11" s="252">
        <f t="shared" si="0"/>
        <v>0</v>
      </c>
      <c r="I11" s="252">
        <f t="shared" si="1"/>
        <v>0</v>
      </c>
      <c r="J11" s="252">
        <f t="shared" si="2"/>
        <v>0</v>
      </c>
    </row>
    <row r="12" spans="1:10" s="251" customFormat="1" ht="14.4" hidden="1" thickTop="1">
      <c r="A12" s="259"/>
      <c r="B12" s="258"/>
      <c r="C12" s="257"/>
      <c r="D12" s="256"/>
      <c r="E12" s="255"/>
      <c r="F12" s="254"/>
      <c r="G12" s="253"/>
      <c r="H12" s="252">
        <f t="shared" si="0"/>
        <v>0</v>
      </c>
      <c r="I12" s="252">
        <f t="shared" si="1"/>
        <v>0</v>
      </c>
      <c r="J12" s="252">
        <f t="shared" si="2"/>
        <v>0</v>
      </c>
    </row>
    <row r="13" spans="1:10" s="251" customFormat="1" ht="14.4" hidden="1" thickTop="1">
      <c r="A13" s="259"/>
      <c r="B13" s="258"/>
      <c r="C13" s="257"/>
      <c r="D13" s="256"/>
      <c r="E13" s="255"/>
      <c r="F13" s="254"/>
      <c r="G13" s="253"/>
      <c r="H13" s="252">
        <f t="shared" si="0"/>
        <v>0</v>
      </c>
      <c r="I13" s="252">
        <f t="shared" si="1"/>
        <v>0</v>
      </c>
      <c r="J13" s="252">
        <f t="shared" si="2"/>
        <v>0</v>
      </c>
    </row>
    <row r="14" spans="1:10" ht="15" thickTop="1">
      <c r="A14" s="249"/>
      <c r="B14" s="249"/>
      <c r="C14" s="250"/>
      <c r="D14" s="249"/>
      <c r="E14" s="249"/>
      <c r="F14" s="249"/>
      <c r="G14" s="249"/>
      <c r="H14" s="248"/>
      <c r="I14" s="247"/>
      <c r="J14" s="246"/>
    </row>
    <row r="15" spans="1:10" s="169" customFormat="1" ht="15" customHeight="1" thickBot="1">
      <c r="A15" s="291"/>
      <c r="B15" s="292"/>
      <c r="C15" s="293"/>
      <c r="D15" s="294"/>
      <c r="E15" s="294"/>
      <c r="F15" s="295"/>
      <c r="G15" s="295"/>
      <c r="H15" s="244"/>
      <c r="I15" s="588">
        <f>SUM(J8:J13)</f>
        <v>0</v>
      </c>
      <c r="J15" s="588"/>
    </row>
    <row r="16" spans="1:10" s="172" customFormat="1" ht="27.75" customHeight="1" thickTop="1">
      <c r="A16" s="589"/>
      <c r="B16" s="589"/>
      <c r="C16" s="589"/>
      <c r="D16" s="589"/>
      <c r="E16" s="589"/>
      <c r="F16" s="589"/>
      <c r="G16" s="589"/>
      <c r="H16" s="589"/>
      <c r="I16" s="589"/>
      <c r="J16" s="589"/>
    </row>
    <row r="17" spans="1:10" s="169" customFormat="1" ht="23.25" customHeight="1">
      <c r="A17" s="239" t="s">
        <v>214</v>
      </c>
      <c r="B17" s="241"/>
      <c r="C17" s="240"/>
      <c r="D17" s="240"/>
      <c r="E17" s="240"/>
      <c r="F17" s="240"/>
      <c r="G17" s="240"/>
      <c r="H17" s="236"/>
      <c r="I17" s="236"/>
      <c r="J17" s="236"/>
    </row>
    <row r="18" spans="1:10" s="169" customFormat="1" ht="23.25" customHeight="1">
      <c r="A18" s="239" t="s">
        <v>213</v>
      </c>
      <c r="B18" s="238"/>
      <c r="C18" s="237"/>
      <c r="D18" s="237"/>
      <c r="E18" s="237"/>
      <c r="F18" s="237"/>
      <c r="G18" s="237"/>
      <c r="H18" s="236"/>
      <c r="I18" s="236"/>
      <c r="J18" s="236"/>
    </row>
    <row r="19" spans="1:10" s="169" customFormat="1" ht="23.25" customHeight="1">
      <c r="A19" s="235" t="s">
        <v>212</v>
      </c>
      <c r="B19" s="238"/>
      <c r="C19" s="237"/>
      <c r="D19" s="237"/>
      <c r="E19" s="237"/>
      <c r="F19" s="237"/>
      <c r="G19" s="237"/>
      <c r="H19" s="236"/>
      <c r="I19" s="236"/>
      <c r="J19" s="236"/>
    </row>
    <row r="20" spans="1:10" s="169" customFormat="1" ht="37.5" customHeight="1">
      <c r="A20" s="235" t="s">
        <v>211</v>
      </c>
      <c r="B20" s="234"/>
      <c r="C20" s="234"/>
      <c r="D20" s="234"/>
      <c r="E20" s="234"/>
      <c r="F20" s="234"/>
      <c r="G20" s="234"/>
      <c r="H20" s="233" t="s">
        <v>196</v>
      </c>
      <c r="I20" s="555"/>
      <c r="J20" s="555"/>
    </row>
    <row r="21" spans="1:10" s="169" customFormat="1" ht="12.6">
      <c r="A21" s="194"/>
      <c r="B21" s="207"/>
      <c r="J21" s="202"/>
    </row>
  </sheetData>
  <sheetProtection formatCells="0" formatColumns="0" formatRows="0" insertColumns="0" insertRows="0" insertHyperlinks="0" deleteColumns="0" deleteRows="0" sort="0" autoFilter="0" pivotTables="0"/>
  <mergeCells count="5">
    <mergeCell ref="C1:J1"/>
    <mergeCell ref="E2:J6"/>
    <mergeCell ref="I15:J15"/>
    <mergeCell ref="A16:J16"/>
    <mergeCell ref="I20:J20"/>
  </mergeCells>
  <conditionalFormatting sqref="A12">
    <cfRule type="duplicateValues" dxfId="12" priority="1"/>
  </conditionalFormatting>
  <conditionalFormatting sqref="A13">
    <cfRule type="duplicateValues" dxfId="11" priority="2"/>
  </conditionalFormatting>
  <pageMargins left="0.7" right="0.7" top="0.75" bottom="0.75" header="0.3" footer="0.3"/>
  <pageSetup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0BB9E-96EB-4B7F-882A-F2C34680F293}">
  <dimension ref="A1:O31"/>
  <sheetViews>
    <sheetView workbookViewId="0">
      <selection activeCell="E10" sqref="E10"/>
    </sheetView>
  </sheetViews>
  <sheetFormatPr defaultRowHeight="15"/>
  <cols>
    <col min="1" max="1" width="5" bestFit="1" customWidth="1"/>
    <col min="2" max="2" width="12" customWidth="1"/>
    <col min="3" max="3" width="41.7265625" customWidth="1"/>
    <col min="4" max="4" width="16.6328125" customWidth="1"/>
    <col min="5" max="5" width="14" customWidth="1"/>
    <col min="6" max="6" width="8.26953125" customWidth="1"/>
    <col min="7" max="7" width="8.453125" customWidth="1"/>
    <col min="8" max="8" width="7.90625" customWidth="1"/>
    <col min="9" max="9" width="1.36328125" customWidth="1"/>
    <col min="11" max="11" width="10.26953125" bestFit="1" customWidth="1"/>
  </cols>
  <sheetData>
    <row r="1" spans="1:12" ht="21.6" thickBot="1">
      <c r="A1" s="297"/>
      <c r="B1" s="298"/>
      <c r="C1" s="298"/>
      <c r="D1" s="297"/>
      <c r="E1" s="297"/>
      <c r="F1" s="299"/>
      <c r="G1" s="299"/>
      <c r="H1" s="300" t="s">
        <v>114</v>
      </c>
      <c r="J1" s="301"/>
      <c r="K1" s="302"/>
      <c r="L1" s="302"/>
    </row>
    <row r="2" spans="1:12">
      <c r="A2" s="303"/>
      <c r="D2" s="303"/>
      <c r="E2" s="303"/>
      <c r="F2" s="304"/>
      <c r="G2" s="304"/>
      <c r="H2" s="305"/>
      <c r="J2" s="301"/>
      <c r="K2" s="302"/>
      <c r="L2" s="302"/>
    </row>
    <row r="3" spans="1:12">
      <c r="A3" s="303"/>
      <c r="B3" s="306" t="s">
        <v>115</v>
      </c>
      <c r="C3" s="307" t="str">
        <f>'[5]CUST INFO'!D2</f>
        <v>Shawn LeBar - 27107</v>
      </c>
      <c r="D3" s="306" t="s">
        <v>116</v>
      </c>
      <c r="E3" s="306"/>
      <c r="F3" s="591">
        <f>$F$4-15</f>
        <v>44885</v>
      </c>
      <c r="G3" s="591"/>
      <c r="H3" s="305"/>
      <c r="J3" s="301"/>
      <c r="K3" s="302"/>
      <c r="L3" s="302"/>
    </row>
    <row r="4" spans="1:12">
      <c r="A4" s="303"/>
      <c r="B4" s="306" t="s">
        <v>117</v>
      </c>
      <c r="C4" s="307"/>
      <c r="D4" s="306" t="s">
        <v>118</v>
      </c>
      <c r="E4" s="306"/>
      <c r="F4" s="591">
        <v>44900</v>
      </c>
      <c r="G4" s="591"/>
      <c r="H4" s="305"/>
      <c r="J4" s="301"/>
      <c r="K4" s="302"/>
      <c r="L4" s="302"/>
    </row>
    <row r="5" spans="1:12">
      <c r="A5" s="303"/>
      <c r="B5" s="306" t="s">
        <v>119</v>
      </c>
      <c r="C5" s="307"/>
      <c r="D5" s="306" t="s">
        <v>120</v>
      </c>
      <c r="E5" s="306"/>
      <c r="F5" s="591">
        <v>44912</v>
      </c>
      <c r="G5" s="591"/>
      <c r="H5" s="305"/>
      <c r="J5" s="301"/>
      <c r="K5" s="302"/>
      <c r="L5" s="302"/>
    </row>
    <row r="6" spans="1:12">
      <c r="A6" s="303"/>
      <c r="B6" s="306" t="s">
        <v>121</v>
      </c>
      <c r="C6" s="308"/>
      <c r="D6" s="306" t="s">
        <v>122</v>
      </c>
      <c r="E6" s="306"/>
      <c r="F6" s="592">
        <f>$F$4-15</f>
        <v>44885</v>
      </c>
      <c r="G6" s="592"/>
      <c r="H6" s="305"/>
      <c r="J6" s="301"/>
      <c r="K6" s="302"/>
      <c r="L6" s="302"/>
    </row>
    <row r="7" spans="1:12" ht="15.6">
      <c r="A7" s="303"/>
      <c r="B7" s="306" t="s">
        <v>123</v>
      </c>
      <c r="C7" s="307" t="str">
        <f>H1</f>
        <v xml:space="preserve">Munce 12 Days of Christmas Sale </v>
      </c>
      <c r="D7" s="309" t="s">
        <v>124</v>
      </c>
      <c r="E7" s="309"/>
      <c r="F7" s="591">
        <f ca="1">TODAY()</f>
        <v>44896</v>
      </c>
      <c r="G7" s="591"/>
      <c r="H7" s="305"/>
      <c r="J7" s="301"/>
      <c r="K7" s="302"/>
      <c r="L7" s="302"/>
    </row>
    <row r="8" spans="1:12" ht="15.6">
      <c r="A8" s="303"/>
      <c r="B8" s="306" t="s">
        <v>125</v>
      </c>
      <c r="C8" s="310" t="s">
        <v>126</v>
      </c>
      <c r="D8" s="306" t="s">
        <v>127</v>
      </c>
      <c r="E8" s="306"/>
      <c r="F8" s="593" t="str">
        <f ca="1">IF(F6&gt;=TODAY(),"90 days","NONE")</f>
        <v>NONE</v>
      </c>
      <c r="G8" s="593"/>
      <c r="H8" s="305"/>
      <c r="J8" s="301"/>
      <c r="K8" s="302"/>
      <c r="L8" s="302"/>
    </row>
    <row r="9" spans="1:12">
      <c r="A9" s="590" t="s">
        <v>128</v>
      </c>
      <c r="B9" s="590"/>
      <c r="C9" s="590"/>
      <c r="D9" s="590"/>
      <c r="E9" s="590"/>
      <c r="F9" s="590"/>
      <c r="G9" s="590"/>
      <c r="H9" s="590"/>
      <c r="J9" s="301"/>
      <c r="K9" s="302"/>
      <c r="L9" s="302"/>
    </row>
    <row r="10" spans="1:12">
      <c r="A10" s="311" t="s">
        <v>113</v>
      </c>
      <c r="D10" s="303"/>
      <c r="E10" s="303"/>
      <c r="F10" s="304"/>
      <c r="G10" s="304"/>
      <c r="H10" s="305"/>
      <c r="J10" s="301"/>
      <c r="K10" s="302"/>
      <c r="L10" s="302"/>
    </row>
    <row r="11" spans="1:12" ht="16.2" thickBot="1">
      <c r="A11" s="312" t="s">
        <v>110</v>
      </c>
      <c r="B11" s="313" t="s">
        <v>33</v>
      </c>
      <c r="C11" s="313" t="s">
        <v>101</v>
      </c>
      <c r="D11" s="313" t="s">
        <v>129</v>
      </c>
      <c r="E11" s="313" t="s">
        <v>130</v>
      </c>
      <c r="F11" s="314" t="s">
        <v>131</v>
      </c>
      <c r="G11" s="315" t="s">
        <v>111</v>
      </c>
      <c r="H11" s="316" t="s">
        <v>95</v>
      </c>
      <c r="J11" s="317" t="s">
        <v>132</v>
      </c>
      <c r="K11" s="318" t="s">
        <v>133</v>
      </c>
      <c r="L11" s="319" t="s">
        <v>134</v>
      </c>
    </row>
    <row r="12" spans="1:12" ht="15.6">
      <c r="A12" s="320"/>
      <c r="B12" s="321"/>
      <c r="C12" s="322"/>
      <c r="D12" s="320"/>
      <c r="E12" s="320"/>
      <c r="F12" s="323"/>
      <c r="G12" s="323"/>
      <c r="H12" s="324"/>
      <c r="J12" s="325"/>
      <c r="K12" s="326"/>
      <c r="L12" s="326"/>
    </row>
    <row r="13" spans="1:12" ht="30">
      <c r="A13" s="327">
        <v>4</v>
      </c>
      <c r="B13" s="328" t="s">
        <v>135</v>
      </c>
      <c r="C13" s="329" t="s" vm="1">
        <v>136</v>
      </c>
      <c r="D13" s="330" t="s">
        <v>137</v>
      </c>
      <c r="E13" s="331" t="s">
        <v>138</v>
      </c>
      <c r="F13" s="332">
        <v>16.989999999999998</v>
      </c>
      <c r="G13" s="333">
        <v>5.95</v>
      </c>
      <c r="H13" s="334">
        <f>IF(A13&gt;=4,0.64,IF(A13&lt;=3,0.45))</f>
        <v>0.64</v>
      </c>
      <c r="J13" s="335">
        <f t="shared" ref="J13:J23" si="0">IF(A13&gt;0,(1-(K13/(G13))),"")</f>
        <v>-2.7966386554621803E-2</v>
      </c>
      <c r="K13" s="336">
        <f t="shared" ref="K13:K23" si="1">IF(A13&gt;0,(F13*(1-H13)),"")</f>
        <v>6.1163999999999996</v>
      </c>
      <c r="L13" s="336">
        <f t="shared" ref="L13:L23" si="2">IF(A13&gt;0,(K13*A13),"")</f>
        <v>24.465599999999998</v>
      </c>
    </row>
    <row r="14" spans="1:12" ht="30">
      <c r="A14" s="327">
        <v>4</v>
      </c>
      <c r="B14" s="328" t="s">
        <v>139</v>
      </c>
      <c r="C14" s="329" t="s" vm="2">
        <v>140</v>
      </c>
      <c r="D14" s="330" t="s">
        <v>137</v>
      </c>
      <c r="E14" s="331" t="s">
        <v>138</v>
      </c>
      <c r="F14" s="332">
        <v>28.99</v>
      </c>
      <c r="G14" s="333">
        <v>9.9700000000000006</v>
      </c>
      <c r="H14" s="334">
        <f>IF(A14&gt;=4,0.64,IF(A14&lt;=3,0.45))</f>
        <v>0.64</v>
      </c>
      <c r="J14" s="335">
        <f t="shared" si="0"/>
        <v>-4.6780341023068939E-2</v>
      </c>
      <c r="K14" s="336">
        <f t="shared" si="1"/>
        <v>10.436399999999999</v>
      </c>
      <c r="L14" s="336">
        <f t="shared" si="2"/>
        <v>41.745599999999996</v>
      </c>
    </row>
    <row r="15" spans="1:12" ht="30">
      <c r="A15" s="327">
        <v>4</v>
      </c>
      <c r="B15" s="328" t="s">
        <v>141</v>
      </c>
      <c r="C15" s="329" t="s" vm="3">
        <v>142</v>
      </c>
      <c r="D15" s="330" t="s">
        <v>137</v>
      </c>
      <c r="E15" s="331" t="s">
        <v>138</v>
      </c>
      <c r="F15" s="332">
        <v>26.99</v>
      </c>
      <c r="G15" s="333">
        <v>9.4700000000000006</v>
      </c>
      <c r="H15" s="334">
        <f>IF(A15&gt;=4,0.64,IF(A15&lt;=1,0.45))</f>
        <v>0.64</v>
      </c>
      <c r="J15" s="335">
        <f t="shared" si="0"/>
        <v>-2.6019007391763216E-2</v>
      </c>
      <c r="K15" s="336">
        <f t="shared" si="1"/>
        <v>9.7163999999999984</v>
      </c>
      <c r="L15" s="336">
        <f t="shared" si="2"/>
        <v>38.865599999999993</v>
      </c>
    </row>
    <row r="16" spans="1:12" ht="30.6" thickBot="1">
      <c r="A16" s="337">
        <v>4</v>
      </c>
      <c r="B16" s="338" t="s">
        <v>143</v>
      </c>
      <c r="C16" s="339" t="s">
        <v>144</v>
      </c>
      <c r="D16" s="340" t="s">
        <v>137</v>
      </c>
      <c r="E16" s="341" t="s">
        <v>138</v>
      </c>
      <c r="F16" s="342">
        <v>26.99</v>
      </c>
      <c r="G16" s="343">
        <v>9.4700000000000006</v>
      </c>
      <c r="H16" s="344">
        <f>IF(A16&gt;=4,0.64,IF(A16&lt;=1,0.45))</f>
        <v>0.64</v>
      </c>
      <c r="J16" s="345">
        <f t="shared" si="0"/>
        <v>-2.6019007391763216E-2</v>
      </c>
      <c r="K16" s="346">
        <f t="shared" si="1"/>
        <v>9.7163999999999984</v>
      </c>
      <c r="L16" s="346">
        <f t="shared" si="2"/>
        <v>38.865599999999993</v>
      </c>
    </row>
    <row r="17" spans="1:15" ht="31.2" thickTop="1" thickBot="1">
      <c r="A17" s="347">
        <v>4</v>
      </c>
      <c r="B17" s="348" t="s">
        <v>234</v>
      </c>
      <c r="C17" s="349" t="s">
        <v>235</v>
      </c>
      <c r="D17" s="350" t="s">
        <v>137</v>
      </c>
      <c r="E17" s="351" t="s">
        <v>138</v>
      </c>
      <c r="F17" s="352">
        <v>29.99</v>
      </c>
      <c r="G17" s="353">
        <v>10.97</v>
      </c>
      <c r="H17" s="354">
        <f>IF(A17&gt;=4,0.64,IF(A17&lt;=1,0.45))</f>
        <v>0.64</v>
      </c>
      <c r="I17" s="355"/>
      <c r="J17" s="356">
        <f t="shared" si="0"/>
        <v>1.582497721057452E-2</v>
      </c>
      <c r="K17" s="357">
        <f t="shared" si="1"/>
        <v>10.796399999999998</v>
      </c>
      <c r="L17" s="358">
        <f t="shared" si="2"/>
        <v>43.185599999999994</v>
      </c>
      <c r="M17" s="359" t="s">
        <v>236</v>
      </c>
      <c r="N17" s="360"/>
      <c r="O17" s="360"/>
    </row>
    <row r="18" spans="1:15" ht="30.6" thickTop="1">
      <c r="A18" s="361">
        <v>2</v>
      </c>
      <c r="B18" s="362" t="s">
        <v>145</v>
      </c>
      <c r="C18" s="363" t="s" vm="4">
        <v>146</v>
      </c>
      <c r="D18" s="364" t="s">
        <v>147</v>
      </c>
      <c r="E18" s="365" t="s">
        <v>138</v>
      </c>
      <c r="F18" s="366">
        <v>69.989999999999995</v>
      </c>
      <c r="G18" s="367">
        <v>24.5</v>
      </c>
      <c r="H18" s="368">
        <f>IF(A18&gt;=2,0.64,IF(A18&lt;=3,0.45))</f>
        <v>0.64</v>
      </c>
      <c r="J18" s="369">
        <f t="shared" si="0"/>
        <v>-2.8424489795918273E-2</v>
      </c>
      <c r="K18" s="370">
        <f t="shared" si="1"/>
        <v>25.196399999999997</v>
      </c>
      <c r="L18" s="370">
        <f t="shared" si="2"/>
        <v>50.392799999999994</v>
      </c>
    </row>
    <row r="19" spans="1:15" ht="30">
      <c r="A19" s="327">
        <v>4</v>
      </c>
      <c r="B19" s="328" t="s">
        <v>148</v>
      </c>
      <c r="C19" s="329" t="s" vm="5">
        <v>149</v>
      </c>
      <c r="D19" s="330" t="s">
        <v>137</v>
      </c>
      <c r="E19" s="331" t="s">
        <v>138</v>
      </c>
      <c r="F19" s="332">
        <v>31.99</v>
      </c>
      <c r="G19" s="333">
        <v>11.2</v>
      </c>
      <c r="H19" s="334">
        <f>IF(A19&gt;=4,0.64,IF(A19&lt;=3,0.45))</f>
        <v>0.64</v>
      </c>
      <c r="J19" s="335">
        <f t="shared" si="0"/>
        <v>-2.8249999999999886E-2</v>
      </c>
      <c r="K19" s="336">
        <f t="shared" si="1"/>
        <v>11.516399999999999</v>
      </c>
      <c r="L19" s="336">
        <f t="shared" si="2"/>
        <v>46.065599999999996</v>
      </c>
    </row>
    <row r="20" spans="1:15" ht="15.6">
      <c r="A20" s="371">
        <v>2</v>
      </c>
      <c r="B20" s="372" t="s">
        <v>150</v>
      </c>
      <c r="C20" s="329" t="s">
        <v>151</v>
      </c>
      <c r="D20" s="331" t="s">
        <v>147</v>
      </c>
      <c r="E20" s="331"/>
      <c r="F20" s="373">
        <v>34.99</v>
      </c>
      <c r="G20" s="374">
        <v>24.97</v>
      </c>
      <c r="H20" s="375">
        <f t="shared" ref="H20:H23" si="3">IF(A20&gt;=2,0.6,IF(A20&lt;=3,0.45))</f>
        <v>0.6</v>
      </c>
      <c r="I20" s="376"/>
      <c r="J20" s="377">
        <f t="shared" si="0"/>
        <v>0.43948738486183414</v>
      </c>
      <c r="K20" s="378">
        <f t="shared" si="1"/>
        <v>13.996000000000002</v>
      </c>
      <c r="L20" s="378">
        <f t="shared" si="2"/>
        <v>27.992000000000004</v>
      </c>
    </row>
    <row r="21" spans="1:15" ht="15.6">
      <c r="A21" s="371">
        <v>2</v>
      </c>
      <c r="B21" s="372" t="s">
        <v>152</v>
      </c>
      <c r="C21" s="329" t="s">
        <v>153</v>
      </c>
      <c r="D21" s="331" t="s">
        <v>147</v>
      </c>
      <c r="E21" s="331"/>
      <c r="F21" s="373">
        <v>149.99</v>
      </c>
      <c r="G21" s="374">
        <v>104.97</v>
      </c>
      <c r="H21" s="375">
        <f t="shared" si="3"/>
        <v>0.6</v>
      </c>
      <c r="I21" s="376"/>
      <c r="J21" s="377">
        <f t="shared" si="0"/>
        <v>0.42844622273030375</v>
      </c>
      <c r="K21" s="378">
        <f t="shared" si="1"/>
        <v>59.996000000000009</v>
      </c>
      <c r="L21" s="378">
        <f t="shared" si="2"/>
        <v>119.99200000000002</v>
      </c>
      <c r="M21" t="s">
        <v>113</v>
      </c>
    </row>
    <row r="22" spans="1:15" ht="15.6">
      <c r="A22" s="371">
        <v>2</v>
      </c>
      <c r="B22" s="372" t="s">
        <v>154</v>
      </c>
      <c r="C22" s="329" t="s">
        <v>155</v>
      </c>
      <c r="D22" s="331" t="s">
        <v>147</v>
      </c>
      <c r="E22" s="331"/>
      <c r="F22" s="373">
        <v>39.99</v>
      </c>
      <c r="G22" s="374">
        <v>24.97</v>
      </c>
      <c r="H22" s="375">
        <f t="shared" si="3"/>
        <v>0.6</v>
      </c>
      <c r="I22" s="376"/>
      <c r="J22" s="377">
        <f t="shared" si="0"/>
        <v>0.35939126952342804</v>
      </c>
      <c r="K22" s="378">
        <f t="shared" si="1"/>
        <v>15.996000000000002</v>
      </c>
      <c r="L22" s="378">
        <f t="shared" si="2"/>
        <v>31.992000000000004</v>
      </c>
      <c r="M22" t="s">
        <v>113</v>
      </c>
    </row>
    <row r="23" spans="1:15" ht="16.2" thickBot="1">
      <c r="A23" s="371">
        <v>2</v>
      </c>
      <c r="B23" s="372" t="s">
        <v>156</v>
      </c>
      <c r="C23" s="329" t="s">
        <v>157</v>
      </c>
      <c r="D23" s="331" t="s">
        <v>147</v>
      </c>
      <c r="E23" s="379"/>
      <c r="F23" s="373">
        <v>59.99</v>
      </c>
      <c r="G23" s="374">
        <v>41.97</v>
      </c>
      <c r="H23" s="375">
        <f t="shared" si="3"/>
        <v>0.6</v>
      </c>
      <c r="I23" s="376"/>
      <c r="J23" s="377">
        <f t="shared" si="0"/>
        <v>0.42825827972361208</v>
      </c>
      <c r="K23" s="378">
        <f t="shared" si="1"/>
        <v>23.996000000000002</v>
      </c>
      <c r="L23" s="378">
        <f t="shared" si="2"/>
        <v>47.992000000000004</v>
      </c>
    </row>
    <row r="24" spans="1:15" ht="15.6">
      <c r="A24" s="320"/>
      <c r="B24" s="321"/>
      <c r="C24" s="322" t="s">
        <v>158</v>
      </c>
      <c r="D24" s="320"/>
      <c r="E24" s="320"/>
      <c r="F24" s="323"/>
      <c r="G24" s="323"/>
      <c r="H24" s="324"/>
      <c r="J24" s="325"/>
      <c r="K24" s="326"/>
      <c r="L24" s="326"/>
    </row>
    <row r="25" spans="1:15">
      <c r="A25" s="327">
        <f>ROUNDUP(SUMIF($G$23:$G$23,G25,$A$23:$A$23)/14,0)</f>
        <v>0</v>
      </c>
      <c r="B25" s="380" t="s">
        <v>159</v>
      </c>
      <c r="C25" s="381" t="s">
        <v>160</v>
      </c>
      <c r="D25" s="327"/>
      <c r="E25" s="327"/>
      <c r="F25" s="382">
        <v>0</v>
      </c>
      <c r="G25" s="383" t="s">
        <v>161</v>
      </c>
      <c r="H25" s="384"/>
      <c r="J25" s="335"/>
      <c r="K25" s="336"/>
      <c r="L25" s="336"/>
    </row>
    <row r="26" spans="1:15">
      <c r="A26" s="327">
        <f>ROUNDUP(SUMIF($G$23:$G$23,G26,$A$23:$A$23)/14,0)</f>
        <v>0</v>
      </c>
      <c r="B26" s="380" t="s">
        <v>162</v>
      </c>
      <c r="C26" s="381" t="s">
        <v>163</v>
      </c>
      <c r="D26" s="327"/>
      <c r="E26" s="327"/>
      <c r="F26" s="382">
        <v>0</v>
      </c>
      <c r="G26" s="383" t="s">
        <v>164</v>
      </c>
      <c r="H26" s="384"/>
      <c r="J26" s="335"/>
      <c r="K26" s="336"/>
      <c r="L26" s="336"/>
    </row>
    <row r="27" spans="1:15" ht="15.6">
      <c r="A27" s="327">
        <f>ROUNDUP(SUMIF($G$23:$G$23,G27,$A$23:$A$23)/14,0)</f>
        <v>0</v>
      </c>
      <c r="B27" s="381" t="s">
        <v>165</v>
      </c>
      <c r="C27" s="381" t="s">
        <v>166</v>
      </c>
      <c r="D27" s="327"/>
      <c r="E27" s="327"/>
      <c r="F27" s="382">
        <v>0</v>
      </c>
      <c r="G27" s="385">
        <v>9.9700000000000006</v>
      </c>
      <c r="H27" s="384"/>
      <c r="J27" s="335"/>
      <c r="K27" s="336"/>
      <c r="L27" s="336"/>
    </row>
    <row r="28" spans="1:15" ht="15.6">
      <c r="A28" s="327">
        <f>ROUNDUP(SUMIF($G$11:$G$24,G28,$A$11:$A$24)/14,0)</f>
        <v>0</v>
      </c>
      <c r="B28" s="380" t="s">
        <v>167</v>
      </c>
      <c r="C28" s="381" t="s">
        <v>168</v>
      </c>
      <c r="D28" s="327"/>
      <c r="E28" s="327"/>
      <c r="F28" s="382">
        <v>0</v>
      </c>
      <c r="G28" s="385">
        <v>5</v>
      </c>
      <c r="H28" s="384"/>
      <c r="J28" s="335"/>
      <c r="K28" s="336"/>
      <c r="L28" s="336"/>
    </row>
    <row r="29" spans="1:15" ht="18">
      <c r="A29" s="386"/>
      <c r="B29" s="387" t="s">
        <v>169</v>
      </c>
      <c r="C29" s="388">
        <f>SUM(A11:A24)</f>
        <v>34</v>
      </c>
      <c r="D29" s="386"/>
      <c r="E29" s="386"/>
      <c r="F29" s="389"/>
      <c r="G29" s="389"/>
      <c r="H29" s="390"/>
      <c r="I29" s="391"/>
      <c r="J29" s="392" t="s">
        <v>170</v>
      </c>
      <c r="K29" s="393"/>
      <c r="L29" s="393"/>
      <c r="M29" s="391"/>
      <c r="N29" s="391"/>
      <c r="O29" s="391"/>
    </row>
    <row r="30" spans="1:15" ht="18">
      <c r="A30" s="386"/>
      <c r="B30" s="394" t="s">
        <v>171</v>
      </c>
      <c r="C30" s="395">
        <f>SUM(L11:L24)</f>
        <v>511.55440000000004</v>
      </c>
      <c r="D30" s="386"/>
      <c r="E30" s="386"/>
      <c r="F30" s="389"/>
      <c r="G30" s="389"/>
      <c r="H30" s="390"/>
      <c r="I30" s="391"/>
      <c r="J30" s="392">
        <f>AVERAGE(J12:J24)</f>
        <v>0.1352680819902379</v>
      </c>
      <c r="K30" s="393"/>
      <c r="L30" s="393"/>
      <c r="M30" s="391"/>
      <c r="N30" s="391"/>
      <c r="O30" s="391"/>
    </row>
    <row r="31" spans="1:15">
      <c r="A31" s="303"/>
      <c r="D31" s="303"/>
      <c r="E31" s="303"/>
      <c r="F31" s="304"/>
      <c r="G31" s="304"/>
      <c r="H31" s="305"/>
      <c r="J31" s="301"/>
      <c r="K31" s="302"/>
      <c r="L31" s="302"/>
    </row>
  </sheetData>
  <mergeCells count="7">
    <mergeCell ref="A9:H9"/>
    <mergeCell ref="F3:G3"/>
    <mergeCell ref="F4:G4"/>
    <mergeCell ref="F5:G5"/>
    <mergeCell ref="F6:G6"/>
    <mergeCell ref="F7:G7"/>
    <mergeCell ref="F8:G8"/>
  </mergeCells>
  <conditionalFormatting sqref="B16:B17">
    <cfRule type="duplicateValues" dxfId="10" priority="2"/>
  </conditionalFormatting>
  <conditionalFormatting sqref="B16:B17">
    <cfRule type="duplicateValues" dxfId="9" priority="1"/>
  </conditionalFormatting>
  <conditionalFormatting sqref="B24:B31 B1:B13">
    <cfRule type="duplicateValues" dxfId="8" priority="3"/>
  </conditionalFormatting>
  <conditionalFormatting sqref="B14:B15 B18:B23">
    <cfRule type="duplicateValues" dxfId="7" priority="4"/>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Important Information</vt:lpstr>
      <vt:lpstr>B&amp;H</vt:lpstr>
      <vt:lpstr>B&amp;H POS</vt:lpstr>
      <vt:lpstr>Baker</vt:lpstr>
      <vt:lpstr>UPDATED Baker POS</vt:lpstr>
      <vt:lpstr>Barbour</vt:lpstr>
      <vt:lpstr>David C Cook</vt:lpstr>
      <vt:lpstr>David C Cook POS</vt:lpstr>
      <vt:lpstr>UPDATED HCCP</vt:lpstr>
      <vt:lpstr>UPDATED HCCP POS</vt:lpstr>
      <vt:lpstr>UPDATED Tyndale</vt:lpstr>
      <vt:lpstr>Tyndale POS</vt:lpstr>
      <vt:lpstr>'B&amp;H'!Print_Area</vt:lpstr>
      <vt:lpstr>'B&amp;H POS'!Print_Area</vt:lpstr>
      <vt:lpstr>Baker!Print_Area</vt:lpstr>
      <vt:lpstr>Barbour!Print_Area</vt:lpstr>
      <vt:lpstr>'David C Cook'!Print_Area</vt:lpstr>
      <vt:lpstr>'David C Cook POS'!Print_Area</vt:lpstr>
      <vt:lpstr>'Important Information'!Print_Area</vt:lpstr>
      <vt:lpstr>'B&amp;H'!Print_Titles</vt:lpstr>
      <vt:lpstr>Baker!Print_Titles</vt:lpstr>
      <vt:lpstr>Barbour!Print_Titles</vt:lpstr>
      <vt:lpstr>'David C Cook'!Print_Titles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Clark</dc:creator>
  <cp:lastModifiedBy>Lori Wilbanks</cp:lastModifiedBy>
  <cp:lastPrinted>2022-10-07T19:22:50Z</cp:lastPrinted>
  <dcterms:created xsi:type="dcterms:W3CDTF">2022-05-04T18:42:41Z</dcterms:created>
  <dcterms:modified xsi:type="dcterms:W3CDTF">2022-12-01T15:02:44Z</dcterms:modified>
</cp:coreProperties>
</file>