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4\05 Spring Catalog 24\"/>
    </mc:Choice>
  </mc:AlternateContent>
  <xr:revisionPtr revIDLastSave="0" documentId="13_ncr:1_{5AC386AC-B78E-4BB9-B0A0-C1000D5BF982}" xr6:coauthVersionLast="47" xr6:coauthVersionMax="47" xr10:uidLastSave="{00000000-0000-0000-0000-000000000000}"/>
  <bookViews>
    <workbookView xWindow="-468" yWindow="420" windowWidth="21972" windowHeight="11220" firstSheet="15" activeTab="21" xr2:uid="{24A91D43-4762-49E4-A146-5C75B8B30762}"/>
  </bookViews>
  <sheets>
    <sheet name="Abbey + CA Gift" sheetId="1" r:id="rId1"/>
    <sheet name="AMG" sheetId="2" r:id="rId2"/>
    <sheet name="B&amp;H" sheetId="3" r:id="rId3"/>
    <sheet name="Baker" sheetId="4" r:id="rId4"/>
    <sheet name="Barbour" sheetId="5" r:id="rId5"/>
    <sheet name="burton + BURTON" sheetId="6" r:id="rId6"/>
    <sheet name="Capitol" sheetId="7" r:id="rId7"/>
    <sheet name="Carson" sheetId="8" r:id="rId8"/>
    <sheet name="Christian Art Gifts" sheetId="9" r:id="rId9"/>
    <sheet name="Concordia" sheetId="10" r:id="rId10"/>
    <sheet name="Creative Brands" sheetId="11" r:id="rId11"/>
    <sheet name="Crossway" sheetId="12" r:id="rId12"/>
    <sheet name="David C Cook" sheetId="13" r:id="rId13"/>
    <sheet name="GTL" sheetId="16" r:id="rId14"/>
    <sheet name="Hachette" sheetId="15" r:id="rId15"/>
    <sheet name="Harvest House" sheetId="19" r:id="rId16"/>
    <sheet name="HCCP" sheetId="35" r:id="rId17"/>
    <sheet name="InterVarsity Press" sheetId="20" r:id="rId18"/>
    <sheet name="Kerusso" sheetId="21" r:id="rId19"/>
    <sheet name="Kregel" sheetId="22" r:id="rId20"/>
    <sheet name="Moody" sheetId="23" r:id="rId21"/>
    <sheet name="P Graham Dunn" sheetId="24" r:id="rId22"/>
    <sheet name="Redemption Press" sheetId="27" r:id="rId23"/>
    <sheet name="The Good Book" sheetId="32" r:id="rId24"/>
    <sheet name="Tyndale" sheetId="34" r:id="rId25"/>
  </sheets>
  <definedNames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24" hidden="1">Tyndale!$A$12:$N$13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13">GTL!$A$1:$L$52</definedName>
    <definedName name="_xlnm.Print_Area" localSheetId="16">HCCP!$A$1:$I$73</definedName>
    <definedName name="_xlnm.Print_Area" localSheetId="18">Kerusso!$A$1:$H$40</definedName>
    <definedName name="_xlnm.Print_Area" localSheetId="21">'P Graham Dunn'!$A$1:$H$32</definedName>
    <definedName name="_xlnm.Print_Area" localSheetId="24">Tyndale!$A$1:$N$32</definedName>
    <definedName name="_xlnm.Print_Titles" localSheetId="0">'Abbey + CA Gift'!$14:$14</definedName>
    <definedName name="_xlnm.Print_Titles" localSheetId="1">AMG!$14:$14</definedName>
    <definedName name="_xlnm.Print_Titles" localSheetId="2">'B&amp;H'!$14:$14</definedName>
    <definedName name="_xlnm.Print_Titles" localSheetId="3">Baker!$14:$14</definedName>
    <definedName name="_xlnm.Print_Titles" localSheetId="4">Barbour!$14:$14</definedName>
    <definedName name="_xlnm.Print_Titles" localSheetId="5">'burton + BURTON'!$14:$14</definedName>
    <definedName name="_xlnm.Print_Titles" localSheetId="6">Capitol!$14:$14</definedName>
    <definedName name="_xlnm.Print_Titles" localSheetId="7">Carson!$14:$14</definedName>
    <definedName name="_xlnm.Print_Titles" localSheetId="8">'Christian Art Gifts'!$14:$14</definedName>
    <definedName name="_xlnm.Print_Titles" localSheetId="9">Concordia!$14:$14</definedName>
    <definedName name="_xlnm.Print_Titles" localSheetId="10">'Creative Brands'!$14:$14</definedName>
    <definedName name="_xlnm.Print_Titles" localSheetId="11">Crossway!$14:$14</definedName>
    <definedName name="_xlnm.Print_Titles" localSheetId="12">'David C Cook'!$14:$14</definedName>
    <definedName name="_xlnm.Print_Titles" localSheetId="14">Hachette!$14:$14</definedName>
    <definedName name="_xlnm.Print_Titles" localSheetId="15">'Harvest House'!$14:$14</definedName>
    <definedName name="_xlnm.Print_Titles" localSheetId="17">'InterVarsity Press'!$14:$14</definedName>
    <definedName name="_xlnm.Print_Titles" localSheetId="18">Kerusso!$14:$14</definedName>
    <definedName name="_xlnm.Print_Titles" localSheetId="19">Kregel!$14:$14</definedName>
    <definedName name="_xlnm.Print_Titles" localSheetId="20">Moody!$14:$14</definedName>
    <definedName name="_xlnm.Print_Titles" localSheetId="21">'P Graham Dunn'!$14:$14</definedName>
    <definedName name="_xlnm.Print_Titles" localSheetId="22">'Redemption Press'!$14:$14</definedName>
    <definedName name="_xlnm.Print_Titles" localSheetId="23">'The Good Book'!$14:$14</definedName>
    <definedName name="query">#REF!</definedName>
    <definedName name="sales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hidden="1">{#N/A,#N/A,TRUE,"YS YTD Net Sales"}</definedName>
    <definedName name="wrn.YS._.YTD._.Pack._.Sales." hidden="1">{#N/A,#N/A,TRUE,"YS Pack 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3" l="1"/>
  <c r="H18" i="13"/>
  <c r="H19" i="13"/>
  <c r="C72" i="35"/>
  <c r="A71" i="35"/>
  <c r="A70" i="35"/>
  <c r="A69" i="35"/>
  <c r="A68" i="35"/>
  <c r="L66" i="35"/>
  <c r="K66" i="35"/>
  <c r="J66" i="35"/>
  <c r="J73" i="35" s="1"/>
  <c r="K65" i="35"/>
  <c r="H53" i="35"/>
  <c r="K53" i="35" s="1"/>
  <c r="H52" i="35"/>
  <c r="K52" i="35" s="1"/>
  <c r="H51" i="35"/>
  <c r="K51" i="35" s="1"/>
  <c r="H50" i="35"/>
  <c r="K50" i="35" s="1"/>
  <c r="H49" i="35"/>
  <c r="K49" i="35" s="1"/>
  <c r="H48" i="35"/>
  <c r="K48" i="35" s="1"/>
  <c r="H47" i="35"/>
  <c r="K47" i="35" s="1"/>
  <c r="H46" i="35"/>
  <c r="K46" i="35" s="1"/>
  <c r="H45" i="35"/>
  <c r="K45" i="35" s="1"/>
  <c r="H44" i="35"/>
  <c r="K44" i="35" s="1"/>
  <c r="H43" i="35"/>
  <c r="K43" i="35" s="1"/>
  <c r="H42" i="35"/>
  <c r="K42" i="35" s="1"/>
  <c r="H41" i="35"/>
  <c r="K41" i="35" s="1"/>
  <c r="H40" i="35"/>
  <c r="K40" i="35" s="1"/>
  <c r="H39" i="35"/>
  <c r="K39" i="35" s="1"/>
  <c r="H38" i="35"/>
  <c r="K38" i="35" s="1"/>
  <c r="H37" i="35"/>
  <c r="K37" i="35" s="1"/>
  <c r="H36" i="35"/>
  <c r="K36" i="35" s="1"/>
  <c r="H35" i="35"/>
  <c r="K35" i="35" s="1"/>
  <c r="H34" i="35"/>
  <c r="K34" i="35" s="1"/>
  <c r="H33" i="35"/>
  <c r="K33" i="35" s="1"/>
  <c r="H32" i="35"/>
  <c r="K32" i="35" s="1"/>
  <c r="H31" i="35"/>
  <c r="K31" i="35" s="1"/>
  <c r="H30" i="35"/>
  <c r="K30" i="35" s="1"/>
  <c r="H29" i="35"/>
  <c r="K29" i="35" s="1"/>
  <c r="H28" i="35"/>
  <c r="K28" i="35" s="1"/>
  <c r="H27" i="35"/>
  <c r="K27" i="35" s="1"/>
  <c r="H26" i="35"/>
  <c r="K26" i="35" s="1"/>
  <c r="H25" i="35"/>
  <c r="K25" i="35" s="1"/>
  <c r="H24" i="35"/>
  <c r="K24" i="35" s="1"/>
  <c r="H23" i="35"/>
  <c r="K23" i="35" s="1"/>
  <c r="H22" i="35"/>
  <c r="K22" i="35" s="1"/>
  <c r="H21" i="35"/>
  <c r="K21" i="35" s="1"/>
  <c r="H20" i="35"/>
  <c r="K20" i="35" s="1"/>
  <c r="H19" i="35"/>
  <c r="K19" i="35" s="1"/>
  <c r="H18" i="35"/>
  <c r="K18" i="35" s="1"/>
  <c r="H17" i="35"/>
  <c r="K17" i="35" s="1"/>
  <c r="H16" i="35"/>
  <c r="K16" i="35" s="1"/>
  <c r="H15" i="35"/>
  <c r="K15" i="35" s="1"/>
  <c r="H14" i="35"/>
  <c r="K14" i="35" s="1"/>
  <c r="H13" i="35"/>
  <c r="K13" i="35" s="1"/>
  <c r="H12" i="35"/>
  <c r="K12" i="35" s="1"/>
  <c r="F8" i="35"/>
  <c r="F7" i="35"/>
  <c r="C7" i="35"/>
  <c r="F3" i="35"/>
  <c r="J20" i="35" l="1"/>
  <c r="L20" i="35"/>
  <c r="J36" i="35"/>
  <c r="L36" i="35"/>
  <c r="J44" i="35"/>
  <c r="L44" i="35"/>
  <c r="J48" i="35"/>
  <c r="L48" i="35"/>
  <c r="J52" i="35"/>
  <c r="L52" i="35"/>
  <c r="J19" i="35"/>
  <c r="L19" i="35"/>
  <c r="L27" i="35"/>
  <c r="J27" i="35"/>
  <c r="J31" i="35"/>
  <c r="L31" i="35"/>
  <c r="J39" i="35"/>
  <c r="L39" i="35"/>
  <c r="J47" i="35"/>
  <c r="L47" i="35"/>
  <c r="J12" i="35"/>
  <c r="L12" i="35"/>
  <c r="J24" i="35"/>
  <c r="L24" i="35"/>
  <c r="J32" i="35"/>
  <c r="L32" i="35"/>
  <c r="J17" i="35"/>
  <c r="L17" i="35"/>
  <c r="J25" i="35"/>
  <c r="L25" i="35"/>
  <c r="J29" i="35"/>
  <c r="L29" i="35"/>
  <c r="L33" i="35"/>
  <c r="J33" i="35"/>
  <c r="L37" i="35"/>
  <c r="J37" i="35"/>
  <c r="J41" i="35"/>
  <c r="L41" i="35"/>
  <c r="J45" i="35"/>
  <c r="L45" i="35"/>
  <c r="J49" i="35"/>
  <c r="L49" i="35"/>
  <c r="J53" i="35"/>
  <c r="L53" i="35"/>
  <c r="J15" i="35"/>
  <c r="L15" i="35"/>
  <c r="J23" i="35"/>
  <c r="L23" i="35"/>
  <c r="J35" i="35"/>
  <c r="L35" i="35"/>
  <c r="J43" i="35"/>
  <c r="L43" i="35"/>
  <c r="J51" i="35"/>
  <c r="L51" i="35"/>
  <c r="J16" i="35"/>
  <c r="L16" i="35"/>
  <c r="J28" i="35"/>
  <c r="L28" i="35"/>
  <c r="J40" i="35"/>
  <c r="L40" i="35"/>
  <c r="J13" i="35"/>
  <c r="L13" i="35"/>
  <c r="J21" i="35"/>
  <c r="L21" i="35"/>
  <c r="J14" i="35"/>
  <c r="L14" i="35"/>
  <c r="J18" i="35"/>
  <c r="L18" i="35"/>
  <c r="J22" i="35"/>
  <c r="L22" i="35"/>
  <c r="J26" i="35"/>
  <c r="L26" i="35"/>
  <c r="L30" i="35"/>
  <c r="J30" i="35"/>
  <c r="J34" i="35"/>
  <c r="L34" i="35"/>
  <c r="J38" i="35"/>
  <c r="L38" i="35"/>
  <c r="L42" i="35"/>
  <c r="J42" i="35"/>
  <c r="J46" i="35"/>
  <c r="L46" i="35"/>
  <c r="J50" i="35"/>
  <c r="L50" i="35"/>
  <c r="C73" i="35" l="1"/>
  <c r="H32" i="24" l="1"/>
  <c r="H31" i="24"/>
  <c r="H30" i="24"/>
  <c r="H29" i="24"/>
  <c r="H28" i="24"/>
  <c r="H27" i="24"/>
  <c r="H26" i="24"/>
  <c r="H25" i="24"/>
  <c r="H24" i="24"/>
  <c r="H23" i="24"/>
  <c r="E37" i="21"/>
  <c r="E38" i="21"/>
  <c r="E39" i="21"/>
  <c r="E40" i="21"/>
  <c r="H17" i="23"/>
  <c r="H16" i="23"/>
  <c r="H15" i="23"/>
  <c r="H16" i="22"/>
  <c r="H15" i="22"/>
  <c r="H17" i="20"/>
  <c r="H16" i="20"/>
  <c r="H15" i="20"/>
  <c r="H16" i="15"/>
  <c r="H17" i="15"/>
  <c r="H18" i="15"/>
  <c r="H19" i="15"/>
  <c r="H15" i="15"/>
  <c r="G10" i="1"/>
  <c r="H15" i="2"/>
  <c r="H10" i="2" s="1"/>
  <c r="G10" i="2"/>
  <c r="G10" i="3"/>
  <c r="H18" i="3"/>
  <c r="H19" i="3"/>
  <c r="H20" i="3"/>
  <c r="H21" i="3"/>
  <c r="H22" i="3"/>
  <c r="H23" i="3"/>
  <c r="H24" i="3"/>
  <c r="H17" i="3"/>
  <c r="H16" i="3"/>
  <c r="H15" i="3"/>
  <c r="H10" i="3" s="1"/>
  <c r="G10" i="4"/>
  <c r="H16" i="4"/>
  <c r="H15" i="4"/>
  <c r="H10" i="4" s="1"/>
  <c r="H17" i="5"/>
  <c r="H16" i="5"/>
  <c r="H15" i="5"/>
  <c r="G10" i="5"/>
  <c r="H16" i="7"/>
  <c r="H15" i="7"/>
  <c r="G10" i="7"/>
  <c r="G10" i="8"/>
  <c r="G10" i="9"/>
  <c r="H16" i="10"/>
  <c r="H15" i="10"/>
  <c r="H10" i="10" s="1"/>
  <c r="G10" i="10"/>
  <c r="G10" i="11"/>
  <c r="H17" i="12"/>
  <c r="H16" i="12"/>
  <c r="H15" i="12"/>
  <c r="G10" i="12"/>
  <c r="H16" i="13"/>
  <c r="H15" i="13"/>
  <c r="H10" i="12" l="1"/>
  <c r="H10" i="7"/>
  <c r="H10" i="5"/>
  <c r="H10" i="13" l="1"/>
  <c r="G10" i="13"/>
  <c r="H10" i="15"/>
  <c r="G10" i="15"/>
  <c r="H16" i="19" l="1"/>
  <c r="H17" i="19"/>
  <c r="H15" i="19"/>
  <c r="G10" i="19"/>
  <c r="H10" i="20"/>
  <c r="G10" i="20"/>
  <c r="G10" i="21"/>
  <c r="H10" i="23"/>
  <c r="G10" i="23"/>
  <c r="G10" i="24"/>
  <c r="G10" i="27"/>
  <c r="G10" i="32"/>
  <c r="H16" i="32"/>
  <c r="H10" i="32" s="1"/>
  <c r="H17" i="32"/>
  <c r="H18" i="32"/>
  <c r="H15" i="32"/>
  <c r="H15" i="27"/>
  <c r="H15" i="24"/>
  <c r="H16" i="27"/>
  <c r="H10" i="27" l="1"/>
  <c r="H10" i="19"/>
  <c r="H22" i="24" l="1"/>
  <c r="H21" i="24"/>
  <c r="H20" i="24"/>
  <c r="H19" i="24"/>
  <c r="H18" i="24"/>
  <c r="H17" i="24"/>
  <c r="H16" i="24"/>
  <c r="H10" i="22"/>
  <c r="G10" i="22"/>
  <c r="E17" i="21"/>
  <c r="H17" i="21" s="1"/>
  <c r="E18" i="21"/>
  <c r="H18" i="21" s="1"/>
  <c r="E19" i="21"/>
  <c r="E20" i="21"/>
  <c r="H20" i="21" s="1"/>
  <c r="E21" i="21"/>
  <c r="H21" i="21" s="1"/>
  <c r="E22" i="21"/>
  <c r="H22" i="21" s="1"/>
  <c r="E23" i="21"/>
  <c r="H23" i="21" s="1"/>
  <c r="E24" i="21"/>
  <c r="H24" i="21" s="1"/>
  <c r="E25" i="21"/>
  <c r="H25" i="21" s="1"/>
  <c r="E26" i="21"/>
  <c r="H26" i="21" s="1"/>
  <c r="E27" i="21"/>
  <c r="H27" i="21" s="1"/>
  <c r="E28" i="21"/>
  <c r="H28" i="21" s="1"/>
  <c r="E29" i="21"/>
  <c r="H29" i="21" s="1"/>
  <c r="E30" i="21"/>
  <c r="H30" i="21" s="1"/>
  <c r="E31" i="21"/>
  <c r="H31" i="21" s="1"/>
  <c r="E32" i="21"/>
  <c r="H32" i="21" s="1"/>
  <c r="E33" i="21"/>
  <c r="H33" i="21" s="1"/>
  <c r="E34" i="21"/>
  <c r="H34" i="21" s="1"/>
  <c r="E35" i="21"/>
  <c r="H35" i="21" s="1"/>
  <c r="E36" i="21"/>
  <c r="H36" i="21" s="1"/>
  <c r="E16" i="21"/>
  <c r="H16" i="21" s="1"/>
  <c r="E15" i="21"/>
  <c r="H15" i="21" s="1"/>
  <c r="H19" i="21"/>
  <c r="H10" i="24" l="1"/>
  <c r="H10" i="21"/>
  <c r="H24" i="11" l="1"/>
  <c r="H23" i="11"/>
  <c r="H22" i="11"/>
  <c r="H21" i="11"/>
  <c r="H20" i="11"/>
  <c r="H19" i="11"/>
  <c r="H18" i="11"/>
  <c r="H17" i="11"/>
  <c r="H16" i="11"/>
  <c r="H15" i="11"/>
  <c r="H10" i="11" l="1"/>
  <c r="E16" i="9"/>
  <c r="H16" i="9" s="1"/>
  <c r="E17" i="9"/>
  <c r="H17" i="9" s="1"/>
  <c r="E18" i="9"/>
  <c r="H18" i="9" s="1"/>
  <c r="E19" i="9"/>
  <c r="H19" i="9" s="1"/>
  <c r="E20" i="9"/>
  <c r="H20" i="9" s="1"/>
  <c r="E21" i="9"/>
  <c r="H21" i="9" s="1"/>
  <c r="E22" i="9"/>
  <c r="H22" i="9" s="1"/>
  <c r="E23" i="9"/>
  <c r="H23" i="9" s="1"/>
  <c r="E24" i="9"/>
  <c r="E25" i="9"/>
  <c r="H25" i="9" s="1"/>
  <c r="E26" i="9"/>
  <c r="E27" i="9"/>
  <c r="H27" i="9" s="1"/>
  <c r="E28" i="9"/>
  <c r="H28" i="9" s="1"/>
  <c r="E15" i="9"/>
  <c r="H15" i="9" s="1"/>
  <c r="H26" i="9"/>
  <c r="H24" i="9"/>
  <c r="H15" i="8"/>
  <c r="H18" i="8"/>
  <c r="H17" i="8"/>
  <c r="H16" i="8"/>
  <c r="H16" i="6"/>
  <c r="H17" i="6"/>
  <c r="H15" i="6"/>
  <c r="H15" i="1"/>
  <c r="G10" i="6"/>
  <c r="H10" i="9" l="1"/>
  <c r="H10" i="8"/>
  <c r="H10" i="6"/>
  <c r="H18" i="1"/>
  <c r="H17" i="1"/>
  <c r="H16" i="1"/>
  <c r="H10" i="1" l="1"/>
</calcChain>
</file>

<file path=xl/sharedStrings.xml><?xml version="1.0" encoding="utf-8"?>
<sst xmlns="http://schemas.openxmlformats.org/spreadsheetml/2006/main" count="1155" uniqueCount="489">
  <si>
    <t>Minimum Initial Order - $100</t>
  </si>
  <si>
    <t>Minimum Reorder - $100</t>
  </si>
  <si>
    <t>UPC</t>
  </si>
  <si>
    <t>Product Title</t>
  </si>
  <si>
    <t>Item #</t>
  </si>
  <si>
    <t>Cost Per Piece</t>
  </si>
  <si>
    <t>Min Qty</t>
  </si>
  <si>
    <t>List Price</t>
  </si>
  <si>
    <t>Order Qty</t>
  </si>
  <si>
    <t>Total</t>
  </si>
  <si>
    <t>Account #</t>
  </si>
  <si>
    <t>Phone</t>
  </si>
  <si>
    <t>PO#</t>
  </si>
  <si>
    <t>Order Date</t>
  </si>
  <si>
    <t>Store Name</t>
  </si>
  <si>
    <t>Address</t>
  </si>
  <si>
    <t>Ordered By</t>
  </si>
  <si>
    <t>TOTAL QTY</t>
  </si>
  <si>
    <t>TOTAL $</t>
  </si>
  <si>
    <t>Terms:</t>
  </si>
  <si>
    <t>Net 30 upon credit approval</t>
  </si>
  <si>
    <t>Credit cards accepted</t>
  </si>
  <si>
    <t>Discount:</t>
  </si>
  <si>
    <t xml:space="preserve">45% – Under $200 | 48% – $200 | 50% – $400 | 52% – $600 </t>
  </si>
  <si>
    <t>Free Shipping:</t>
  </si>
  <si>
    <t>Minimum $200</t>
  </si>
  <si>
    <t>Returns:</t>
  </si>
  <si>
    <t>After 90 days</t>
  </si>
  <si>
    <t>Order Minimum:</t>
  </si>
  <si>
    <t>None</t>
  </si>
  <si>
    <t>Surcharge:</t>
  </si>
  <si>
    <t>ISBN</t>
  </si>
  <si>
    <t>Author</t>
  </si>
  <si>
    <t>Sale Price</t>
  </si>
  <si>
    <t>Store Discount</t>
  </si>
  <si>
    <t>City, ST, Zip</t>
  </si>
  <si>
    <r>
      <t xml:space="preserve">Abbey + CA Gifts
</t>
    </r>
    <r>
      <rPr>
        <sz val="12"/>
        <color theme="1"/>
        <rFont val="Calibri"/>
        <family val="2"/>
        <scheme val="minor"/>
      </rPr>
      <t>25 Manton Avenue
Providence, RI 02909
Phone 800-493-4438
info@abbeyandcagift.com</t>
    </r>
  </si>
  <si>
    <r>
      <t xml:space="preserve">AMG Publishers
</t>
    </r>
    <r>
      <rPr>
        <sz val="12"/>
        <color theme="1"/>
        <rFont val="Calibri"/>
        <family val="2"/>
        <scheme val="minor"/>
      </rPr>
      <t>6815 Shallowford Road
Chattanooga, TN 37421
Phone 800-266-4977 / Fax 800-265-6690</t>
    </r>
  </si>
  <si>
    <r>
      <t xml:space="preserve">B&amp;H Publishing Group
</t>
    </r>
    <r>
      <rPr>
        <sz val="12"/>
        <color theme="1"/>
        <rFont val="Calibri"/>
        <family val="2"/>
        <scheme val="minor"/>
      </rPr>
      <t>1 Lifeway Plaza
Nashville, TN 37234
Phone 800-251-3225 / Fax 800-296-4036
LifewayTrade@Lifeway.com</t>
    </r>
  </si>
  <si>
    <t>All B&amp;H Books and Bibles:</t>
  </si>
  <si>
    <t>Yes, RA requested for proper credit.</t>
  </si>
  <si>
    <t>Lifeway Bible Studies:</t>
  </si>
  <si>
    <t>No</t>
  </si>
  <si>
    <t>No sale pricing, MAP agreement in effect</t>
  </si>
  <si>
    <t>Sale Terms:</t>
  </si>
  <si>
    <t>$350 minimum for Munce members on catalog product orders</t>
  </si>
  <si>
    <t>30 % off sale price unless otherwise noted 
Promo discount – Books = 58%, Bibles = 60%</t>
  </si>
  <si>
    <t>50% Books and Bibles; Church Supplies vary</t>
  </si>
  <si>
    <t>50%, all Books and Bibles</t>
  </si>
  <si>
    <t>Discount – 45% off of the sale price on select titles</t>
  </si>
  <si>
    <t>25 or more shippable units</t>
  </si>
  <si>
    <t>No minimum order</t>
  </si>
  <si>
    <t>Yes, customer pays return freight</t>
  </si>
  <si>
    <t>Irene Hannon</t>
  </si>
  <si>
    <r>
      <t xml:space="preserve">Baker Publishing Group
</t>
    </r>
    <r>
      <rPr>
        <sz val="12"/>
        <color theme="1"/>
        <rFont val="Calibri"/>
        <family val="2"/>
        <scheme val="minor"/>
      </rPr>
      <t>6030 E Fulton Road
Ada, MI 49301
Phone 800-877-2665 / Fax 800-398-3111
orders@bakerpublishinggroup.com</t>
    </r>
  </si>
  <si>
    <r>
      <t xml:space="preserve">Barbour Publishing
</t>
    </r>
    <r>
      <rPr>
        <sz val="12"/>
        <color theme="1"/>
        <rFont val="Calibri"/>
        <family val="2"/>
        <scheme val="minor"/>
      </rPr>
      <t>1810 Barbour Drive
Uhrichsville, OH 44683
Phone 800-852-8010 / Fax 800-220-5948
info@barbourbooks.com</t>
    </r>
  </si>
  <si>
    <t>Free freight in</t>
  </si>
  <si>
    <t>24 assorted units (All Barbour products combined)</t>
  </si>
  <si>
    <r>
      <t xml:space="preserve">burton + BURTON
</t>
    </r>
    <r>
      <rPr>
        <sz val="12"/>
        <color theme="1"/>
        <rFont val="Calibri"/>
        <family val="2"/>
        <scheme val="minor"/>
      </rPr>
      <t>325 Cleveland Road
Bogart, GA 30622
Phone 800-241-2094</t>
    </r>
  </si>
  <si>
    <t>See distributor policy</t>
  </si>
  <si>
    <t>All sale pricing done with up front discount.</t>
  </si>
  <si>
    <t>Discount for all sale and regular price CDs and videos is 40%.</t>
  </si>
  <si>
    <t>Orders are placed with distributors 
(Anchor and New Day)</t>
  </si>
  <si>
    <t>All orders through New Day and Anchor</t>
  </si>
  <si>
    <r>
      <t xml:space="preserve">Carson Home Accents
</t>
    </r>
    <r>
      <rPr>
        <sz val="12"/>
        <color theme="1"/>
        <rFont val="Calibri"/>
        <family val="2"/>
        <scheme val="minor"/>
      </rPr>
      <t>189 Foreman Road
Freeport, PA 16229
Phone 800-888-1918 / Fax 724-295-4033
Service@CarsonHomeAccents.com</t>
    </r>
  </si>
  <si>
    <t>Minimum Opening order: $250 Per Catalog</t>
  </si>
  <si>
    <t>Minimum Reorder: $100 Per Catalog</t>
  </si>
  <si>
    <r>
      <t xml:space="preserve">Christian Art Gifts
</t>
    </r>
    <r>
      <rPr>
        <sz val="12"/>
        <color theme="1"/>
        <rFont val="Calibri"/>
        <family val="2"/>
        <scheme val="minor"/>
      </rPr>
      <t>359 Longview Drive
Bloomingdale, IL 60108
Phone 800-521-7807 / Fax 800-521-7819
custservice@cagifts.com</t>
    </r>
  </si>
  <si>
    <t xml:space="preserve">Discount:  </t>
  </si>
  <si>
    <t xml:space="preserve">Shipping:  </t>
  </si>
  <si>
    <t>Free on orders over $200</t>
  </si>
  <si>
    <t xml:space="preserve">Returns:  </t>
  </si>
  <si>
    <t xml:space="preserve">Order Minimum:   </t>
  </si>
  <si>
    <r>
      <t xml:space="preserve">Concordia
</t>
    </r>
    <r>
      <rPr>
        <sz val="12"/>
        <color theme="1"/>
        <rFont val="Calibri"/>
        <family val="2"/>
        <scheme val="minor"/>
      </rPr>
      <t>3558 S Jefferson Ave
St. Louis, MO 63118
Phone 800-325-3391
margaret.funke@cph.org</t>
    </r>
  </si>
  <si>
    <t>Concordia</t>
  </si>
  <si>
    <r>
      <t xml:space="preserve">Creative Brands
</t>
    </r>
    <r>
      <rPr>
        <sz val="12"/>
        <color theme="1"/>
        <rFont val="Calibri"/>
        <family val="2"/>
        <scheme val="minor"/>
      </rPr>
      <t>5226 S 31st Place
Phoenix, AZ 85040
Phone 800-572-1172 / Fax 800-525-7959</t>
    </r>
  </si>
  <si>
    <r>
      <t xml:space="preserve">Crossway
</t>
    </r>
    <r>
      <rPr>
        <sz val="12"/>
        <color theme="1"/>
        <rFont val="Calibri"/>
        <family val="2"/>
        <scheme val="minor"/>
      </rPr>
      <t>1300 Crescent St
Wheaton, IL 60187
800-323-3890</t>
    </r>
  </si>
  <si>
    <r>
      <t xml:space="preserve">David C Cook
</t>
    </r>
    <r>
      <rPr>
        <sz val="12"/>
        <color theme="1"/>
        <rFont val="Calibri"/>
        <family val="2"/>
        <scheme val="minor"/>
      </rPr>
      <t>4050 Lee Vance View
Colorado Springs, CO 80918
Phone 800-323-7543 / Fax 800-430-0726
customercare@davidccook.org
Representation through Noble Marketing</t>
    </r>
  </si>
  <si>
    <t>Shipping:</t>
  </si>
  <si>
    <t>Free freight - 24 or more units</t>
  </si>
  <si>
    <t>Yes</t>
  </si>
  <si>
    <t>Joel Osteen</t>
  </si>
  <si>
    <t>$75 net purchase</t>
  </si>
  <si>
    <t>Yes, if still in print</t>
  </si>
  <si>
    <r>
      <t xml:space="preserve">Harvest House
</t>
    </r>
    <r>
      <rPr>
        <sz val="12"/>
        <color theme="1"/>
        <rFont val="Calibri"/>
        <family val="2"/>
        <scheme val="minor"/>
      </rPr>
      <t>2975 Chad Drive
Eugene, OR 97408
Phone 800-547-8979 / Fax 888-501-6012
OrderToday@HarvestHousePublishers.com</t>
    </r>
  </si>
  <si>
    <r>
      <t xml:space="preserve">InterVarsity Press
</t>
    </r>
    <r>
      <rPr>
        <sz val="12"/>
        <color theme="1"/>
        <rFont val="Calibri"/>
        <family val="2"/>
        <scheme val="minor"/>
      </rPr>
      <t>430 Plaza Drive
Westmont, IL 60559
Phone 800-843-9487 / Fax 630-734-4350
order@ivpress.com
Representation through Noble Marketing</t>
    </r>
  </si>
  <si>
    <t>10 unit minimum</t>
  </si>
  <si>
    <t>10 units =46%  |  50=48%  |  100=52%</t>
  </si>
  <si>
    <t>To receive a 46% discount on any advertised item, use promo code MUNCE20.
Applies only to the titles advertised in the catalog.</t>
  </si>
  <si>
    <t>40%- 1-23 units | 45% - 24 or more units
New release package discounts available each sales cycle.</t>
  </si>
  <si>
    <t>46% - Books | 49% - Minis | 52% - Bibles | 55% - Journals + Bible Tabs + Calendars</t>
  </si>
  <si>
    <t>47% Books | 45% Bibles</t>
  </si>
  <si>
    <t>Free ground shipping on most orders</t>
  </si>
  <si>
    <t>$100 net minimum</t>
  </si>
  <si>
    <r>
      <t xml:space="preserve">Kerusso
</t>
    </r>
    <r>
      <rPr>
        <sz val="12"/>
        <color theme="1"/>
        <rFont val="Calibri"/>
        <family val="2"/>
        <scheme val="minor"/>
      </rPr>
      <t>402 Highway 62 Spur
Berryville, AR 72616
Phone 800-521-7807</t>
    </r>
  </si>
  <si>
    <t xml:space="preserve">No </t>
  </si>
  <si>
    <t xml:space="preserve">Backorders:  </t>
  </si>
  <si>
    <t>Canceled automatically if under $50.00</t>
  </si>
  <si>
    <t>Stores allowed to swap apparel in January, but no return on gifts</t>
  </si>
  <si>
    <t xml:space="preserve">   </t>
  </si>
  <si>
    <t xml:space="preserve">Free Freight Minimum:  $500, Flat Rate Freight on orders less than $500: $20, plus $0.75 per unit on drinkware, $1.50 per unit on 42oz Magnum. All orders ship with Kerusso’s preferred small parcel or LTL carrier and method.
</t>
  </si>
  <si>
    <r>
      <t xml:space="preserve">Kregel Publications
</t>
    </r>
    <r>
      <rPr>
        <sz val="12"/>
        <color theme="1"/>
        <rFont val="Calibri"/>
        <family val="2"/>
        <scheme val="minor"/>
      </rPr>
      <t>2450 Oak Industrial Dr NE
Grand Rapids, MI 49505
Phone 800-733-2607 / Fax 616-451-9330</t>
    </r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</si>
  <si>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</si>
  <si>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</si>
  <si>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</si>
  <si>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No R/A needed but should include a copy of the invoice to receive full credit.</t>
  </si>
  <si>
    <r>
      <t xml:space="preserve">Moody Publishing
</t>
    </r>
    <r>
      <rPr>
        <sz val="12"/>
        <color theme="1"/>
        <rFont val="Calibri"/>
        <family val="2"/>
        <scheme val="minor"/>
      </rPr>
      <t>210 West Chestnut Street
Chicago, IL 60610
Phone 800-678-8812 / Fax 800-678-3329
mpcustomerservice@moody.edu</t>
    </r>
  </si>
  <si>
    <t>$250 Opening Order</t>
  </si>
  <si>
    <t>$100 Minimum Reorder</t>
  </si>
  <si>
    <t>Smaller Item Minimums: $0 - $2.99 sold in quantities of 6; $3.00 - $5.99 sold in quantities of 4; $6.00 - $8.99 sold in quantities of 2</t>
  </si>
  <si>
    <t>Freight Charges:
     –  Order $150 - $499 = 15%; 
     –  Order $500 - $1499 = 12%; 
     –  Order $1500 - $2499 = 9%; 
     –  Order $2500+ = 7%</t>
  </si>
  <si>
    <r>
      <t xml:space="preserve">P Graham Dunn
</t>
    </r>
    <r>
      <rPr>
        <sz val="12"/>
        <color theme="1"/>
        <rFont val="Calibri"/>
        <family val="2"/>
        <scheme val="minor"/>
      </rPr>
      <t>630 Henry Street
Dalton, OH 44618
Phone 800-828-5260 / Fax 330-828-2108</t>
    </r>
  </si>
  <si>
    <t>55% discount to retailers</t>
  </si>
  <si>
    <t>Free shipping, no minimums for free shipping</t>
  </si>
  <si>
    <r>
      <t xml:space="preserve">Redemption Press
</t>
    </r>
    <r>
      <rPr>
        <sz val="12"/>
        <color theme="1"/>
        <rFont val="Calibri"/>
        <family val="2"/>
        <scheme val="minor"/>
      </rPr>
      <t>1730 Railroad Street
Enumclaw, WA 98022
Phone 360-266-3488</t>
    </r>
  </si>
  <si>
    <r>
      <t xml:space="preserve">The Good Book Company
</t>
    </r>
    <r>
      <rPr>
        <sz val="12"/>
        <color theme="1"/>
        <rFont val="Calibri"/>
        <family val="2"/>
        <scheme val="minor"/>
      </rPr>
      <t>1805 Sardis Road N, Suite 102
Charlotte, NC 28270
Phone 866-244-2165
Primary distribution through Anchor</t>
    </r>
  </si>
  <si>
    <t>Free Freight</t>
  </si>
  <si>
    <t>What Are Mouths For?</t>
  </si>
  <si>
    <t>Abbey Wedgeworth</t>
  </si>
  <si>
    <t>2024 Spring Catalog</t>
  </si>
  <si>
    <t>Two Heart Wedding Frame</t>
  </si>
  <si>
    <t>MF341</t>
  </si>
  <si>
    <t>Fabric Wedding Cross</t>
  </si>
  <si>
    <t>CR123</t>
  </si>
  <si>
    <t>Bless This Marriage Cross</t>
  </si>
  <si>
    <t>CR126</t>
  </si>
  <si>
    <t>Wedding Gift Card</t>
  </si>
  <si>
    <t>CD108</t>
  </si>
  <si>
    <t>Outside The Box #InsidetheBook</t>
  </si>
  <si>
    <t>Sadie Williams</t>
  </si>
  <si>
    <t>The Joy Of The Trinity</t>
  </si>
  <si>
    <t>Tara Leigh Cobble</t>
  </si>
  <si>
    <t>Fighting Words Devotional - Expanded Limited Edition</t>
  </si>
  <si>
    <t>Ellie Holcomb</t>
  </si>
  <si>
    <t>When God Makes Scribbles Beautiful</t>
  </si>
  <si>
    <t>Kate Rietema</t>
  </si>
  <si>
    <t>The Gospel Of John</t>
  </si>
  <si>
    <t>Melissa Spoelstra</t>
  </si>
  <si>
    <t>CSB Men's Daily Bible HC</t>
  </si>
  <si>
    <t>CSB Men's Daily Bible Black LT</t>
  </si>
  <si>
    <t>CSB Men's Daily Bible Olive LT</t>
  </si>
  <si>
    <t>NASB Personal Size Bible Burnt Sienna LT</t>
  </si>
  <si>
    <t>NASB Personal Size Bible Olive LT</t>
  </si>
  <si>
    <t>NASB Personal Size Bible Teal LT</t>
  </si>
  <si>
    <t>Sandcastle Inn</t>
  </si>
  <si>
    <t>Tired Of Being Tired</t>
  </si>
  <si>
    <t>Jess Connolly</t>
  </si>
  <si>
    <t>Tired Of Being Tired Study Guide</t>
  </si>
  <si>
    <t>Letters Of Trust</t>
  </si>
  <si>
    <t>Wanda Brunstetter</t>
  </si>
  <si>
    <t>Letters Of Comfort</t>
  </si>
  <si>
    <t>Letters Of Wisdom</t>
  </si>
  <si>
    <t>Shelf Sitter Choose Hope, Love, Faith, Joy</t>
  </si>
  <si>
    <t>Floral Cross Shelf Sitters</t>
  </si>
  <si>
    <t>Small Cross Shelf Sitter Assortment</t>
  </si>
  <si>
    <t>REBEL</t>
  </si>
  <si>
    <t>Anne Wilson</t>
  </si>
  <si>
    <t>All Of My Days</t>
  </si>
  <si>
    <r>
      <t xml:space="preserve">Capitol Christian Distribution
</t>
    </r>
    <r>
      <rPr>
        <sz val="12"/>
        <color theme="1"/>
        <rFont val="Calibri"/>
        <family val="2"/>
        <scheme val="minor"/>
      </rPr>
      <t>Order through New Day Distributors or Anchor</t>
    </r>
  </si>
  <si>
    <t>Beautiful Soul 21" Sonnet Chimes</t>
  </si>
  <si>
    <t>The Lord's Prayer 30" Sonnet Chimes</t>
  </si>
  <si>
    <t>Faith Mountains Cutout Sitters</t>
  </si>
  <si>
    <t>Grateful Heart Cutout Sitters</t>
  </si>
  <si>
    <t>Petite Floral 3-Piece Mug Set</t>
  </si>
  <si>
    <t>MUGS51</t>
  </si>
  <si>
    <t>Petite Floral Plate</t>
  </si>
  <si>
    <t>HK012</t>
  </si>
  <si>
    <t>Petite Floral Pitcher</t>
  </si>
  <si>
    <t>HK011</t>
  </si>
  <si>
    <t>Purple Bloom Like The Flowers Journal</t>
  </si>
  <si>
    <t>JL725</t>
  </si>
  <si>
    <t>Purple Bloom Like The Flowers Water Bottle</t>
  </si>
  <si>
    <t>FLS106</t>
  </si>
  <si>
    <t>Purple Bloom Like The Flowers Pen</t>
  </si>
  <si>
    <t>PEN382</t>
  </si>
  <si>
    <t>Bless You And Keep You, Mom Mug</t>
  </si>
  <si>
    <t>MUG995</t>
  </si>
  <si>
    <t>Bless You And Keep You, Mom Journal</t>
  </si>
  <si>
    <t>JLW173</t>
  </si>
  <si>
    <t>Bless You And Keep You, Mom Tumbler</t>
  </si>
  <si>
    <t>SMUG187</t>
  </si>
  <si>
    <t>Bless You And Keep You, Mom Gift Bag</t>
  </si>
  <si>
    <t>GBA384</t>
  </si>
  <si>
    <t>Bless You And Keep You, Mom Travel Tumbler</t>
  </si>
  <si>
    <t>SMUG226</t>
  </si>
  <si>
    <t>Bless You And Keep You, Mom Shopping Bag</t>
  </si>
  <si>
    <t>TOT178</t>
  </si>
  <si>
    <t>Everyday Devotional Bible For Men - Saddle Tan</t>
  </si>
  <si>
    <t>DVB002</t>
  </si>
  <si>
    <t>Everyday Devotional Bible For Women - Mint Floral Pink</t>
  </si>
  <si>
    <t>DVB006</t>
  </si>
  <si>
    <t>The Enduring Word Bible</t>
  </si>
  <si>
    <t>God's Promises For Me</t>
  </si>
  <si>
    <t>Mary Laesch</t>
  </si>
  <si>
    <t>1 Corinthians 13:4-8 Bible Cover</t>
  </si>
  <si>
    <t>J5668</t>
  </si>
  <si>
    <t>Psalm 119:105 Bible Cover</t>
  </si>
  <si>
    <t>J5667</t>
  </si>
  <si>
    <t>Romans 8:28 Bible Cover</t>
  </si>
  <si>
    <t>J5669</t>
  </si>
  <si>
    <t>Scripture Key Chain</t>
  </si>
  <si>
    <t>J5707</t>
  </si>
  <si>
    <t>Faith Key Chain</t>
  </si>
  <si>
    <t>J5708</t>
  </si>
  <si>
    <t>Love Never Fails Key Chain</t>
  </si>
  <si>
    <t>J5709</t>
  </si>
  <si>
    <t>Love Is Patient Signature Mug</t>
  </si>
  <si>
    <t>L1063</t>
  </si>
  <si>
    <t>Love Kind Coptic Journal</t>
  </si>
  <si>
    <t>L1064</t>
  </si>
  <si>
    <t>Faith Hope Love Pen Set</t>
  </si>
  <si>
    <t>J1398</t>
  </si>
  <si>
    <t>Love Is Patient Framed Canvas Banner</t>
  </si>
  <si>
    <t>J6084</t>
  </si>
  <si>
    <t>New Morning Mercies For Teens</t>
  </si>
  <si>
    <t>Paul David Tripp</t>
  </si>
  <si>
    <t>ESV Journaling Study Bible - Blush/Ochre</t>
  </si>
  <si>
    <t>ESV Journaling Study Bible - Nubuck Caramel</t>
  </si>
  <si>
    <t>The Action Bible, Updated</t>
  </si>
  <si>
    <t>Faith In Action Bible</t>
  </si>
  <si>
    <t>Speak The Blessing</t>
  </si>
  <si>
    <t>Grace, Period</t>
  </si>
  <si>
    <t>Robert Morris</t>
  </si>
  <si>
    <t>Grace, Period - Study Guide</t>
  </si>
  <si>
    <t>Do The New You</t>
  </si>
  <si>
    <t>Steven Furtick</t>
  </si>
  <si>
    <t>Do The New You - Study Guide</t>
  </si>
  <si>
    <t>Honest Prayers For Mama Bears</t>
  </si>
  <si>
    <t>Hillary Ferrer</t>
  </si>
  <si>
    <t>Revealing Revelation</t>
  </si>
  <si>
    <t>Amir Tsarfati</t>
  </si>
  <si>
    <t>Discovering Daniel</t>
  </si>
  <si>
    <t>Enduring Friendship</t>
  </si>
  <si>
    <t>Bryan Loritts</t>
  </si>
  <si>
    <t>Looking Up</t>
  </si>
  <si>
    <t>Courtney Ellis</t>
  </si>
  <si>
    <t>The Surface Of Water</t>
  </si>
  <si>
    <t>Cynthia Beach</t>
  </si>
  <si>
    <t>Cherished Girl - Love Never Fails Floral TShirt SM</t>
  </si>
  <si>
    <t>CGA4697SM</t>
  </si>
  <si>
    <t>Cherished Girl - Love Never Fails Floral TShirt MD</t>
  </si>
  <si>
    <t>CGA4697MD</t>
  </si>
  <si>
    <t>Cherished Girl - Love Never Fails Floral TShirt LG</t>
  </si>
  <si>
    <t>CGA4697LG</t>
  </si>
  <si>
    <t>Cherished Girl - Love Never Fails Floral TShirt XL</t>
  </si>
  <si>
    <t>CGA4697XL</t>
  </si>
  <si>
    <t>Faith Leopard Adult Tshirt SM</t>
  </si>
  <si>
    <t>APT4689SM</t>
  </si>
  <si>
    <t>Faith Leopard Adult Tshirt  MD</t>
  </si>
  <si>
    <t>APT4689MD</t>
  </si>
  <si>
    <t>Faith Leopard Adult Tshirt LG</t>
  </si>
  <si>
    <t>APT4689LG</t>
  </si>
  <si>
    <t>Faith Leopard Adult Tshirt XL</t>
  </si>
  <si>
    <t>APT4689XL</t>
  </si>
  <si>
    <t>Live By Faith 20 Oz DW/SS Tumbler</t>
  </si>
  <si>
    <t>MUGS355</t>
  </si>
  <si>
    <t>Lord's Prayer  Adult TShirt SM</t>
  </si>
  <si>
    <t>APT4683SM</t>
  </si>
  <si>
    <t>Lord's Prayer  Adult TShirt MD</t>
  </si>
  <si>
    <t>APT4683MD</t>
  </si>
  <si>
    <t>Lord's Prayer  Adult TShirt LG</t>
  </si>
  <si>
    <t>APT4683LG</t>
  </si>
  <si>
    <t>Lord's Prayer  Adult TShirt XL</t>
  </si>
  <si>
    <t>APT4683XL</t>
  </si>
  <si>
    <t>God's Path Adult TShirt SM</t>
  </si>
  <si>
    <t>APT4685SM</t>
  </si>
  <si>
    <t>God's Path Adult TShirt MD</t>
  </si>
  <si>
    <t>APT4685MD</t>
  </si>
  <si>
    <t>God's Path Adult TShirt LG</t>
  </si>
  <si>
    <t>APT4685LG</t>
  </si>
  <si>
    <t>God's Path Adult TShirt XL</t>
  </si>
  <si>
    <t>APT4685XL</t>
  </si>
  <si>
    <t>Bear Hat</t>
  </si>
  <si>
    <t>SWC4446</t>
  </si>
  <si>
    <t>Collage Butterfly - KidzT SM</t>
  </si>
  <si>
    <t>KDZ4690SM</t>
  </si>
  <si>
    <t>Collage Butterfly - KidzT MD</t>
  </si>
  <si>
    <t>KDZ4690MD</t>
  </si>
  <si>
    <t>Collage Butterfly - KidzT LG</t>
  </si>
  <si>
    <t>KDZ4690LG</t>
  </si>
  <si>
    <t>Search &amp; Rescue - KidzT SM</t>
  </si>
  <si>
    <t>KDZ4694SM</t>
  </si>
  <si>
    <t>Search &amp; Rescue - KidzT MD</t>
  </si>
  <si>
    <t>KDZ4694MD</t>
  </si>
  <si>
    <t>Search &amp; Rescue - KidzT LG</t>
  </si>
  <si>
    <t>KDZ4694LG</t>
  </si>
  <si>
    <t>Super Hero 12 Oz DW/SS Sport Bottle</t>
  </si>
  <si>
    <t>MUGS338</t>
  </si>
  <si>
    <t>Cute 12 Oz DW/SS Sport Bottle</t>
  </si>
  <si>
    <t>MUGS336</t>
  </si>
  <si>
    <t>Roots Of Wood And Stone</t>
  </si>
  <si>
    <t>Amanda Wen</t>
  </si>
  <si>
    <t>The Rhythm Of Fractured Grace</t>
  </si>
  <si>
    <t>The Songs That Could Have Been</t>
  </si>
  <si>
    <t>My Lowest For His Highest</t>
  </si>
  <si>
    <t>Kat Shultis</t>
  </si>
  <si>
    <t>The Rested Soul</t>
  </si>
  <si>
    <t>Tessa Afshar</t>
  </si>
  <si>
    <t>Kingdom Politics</t>
  </si>
  <si>
    <t>Tony Evans</t>
  </si>
  <si>
    <t>The Open Cross (12.75"W X 18"H) - Black</t>
  </si>
  <si>
    <t>CRO0264</t>
  </si>
  <si>
    <t>The Open Cross (5.75"W X 8"H) - Black</t>
  </si>
  <si>
    <t>CRO0263</t>
  </si>
  <si>
    <t>The Open Cross (12.75"W X 18"H) - White</t>
  </si>
  <si>
    <t>CRO0269</t>
  </si>
  <si>
    <t>The Open Cross (5.75"W X 8"H) - White</t>
  </si>
  <si>
    <t>CRO0270</t>
  </si>
  <si>
    <t>My Love Language Photo Frame</t>
  </si>
  <si>
    <t>PHF0673</t>
  </si>
  <si>
    <t>Today's Encouragement Dry Erase</t>
  </si>
  <si>
    <t>AMT0020</t>
  </si>
  <si>
    <t>Our Love Story Notebook</t>
  </si>
  <si>
    <t>NOT0116</t>
  </si>
  <si>
    <t>Words Are Important Suction Sign</t>
  </si>
  <si>
    <t>SSH0037</t>
  </si>
  <si>
    <t>What I Love Dry Erase</t>
  </si>
  <si>
    <t>AMT0019</t>
  </si>
  <si>
    <t>Love Never Fails Word Block</t>
  </si>
  <si>
    <t>BHB0853</t>
  </si>
  <si>
    <t>Love Letters Notebook</t>
  </si>
  <si>
    <t>NOT0115</t>
  </si>
  <si>
    <t>Love Is Patient Suction Sign</t>
  </si>
  <si>
    <t>SSH0038</t>
  </si>
  <si>
    <t>I Am The Light Of The World Printed Art</t>
  </si>
  <si>
    <t>ART0845</t>
  </si>
  <si>
    <t>Take Hart It Is I Do Not Be Afraid Printed Art</t>
  </si>
  <si>
    <t>ART0847</t>
  </si>
  <si>
    <t>Lion &amp; Lamb Canvas</t>
  </si>
  <si>
    <t>CVS0471</t>
  </si>
  <si>
    <t>Jesus Walking With Child Canvas</t>
  </si>
  <si>
    <t>CVS0472</t>
  </si>
  <si>
    <t>Single Cross Canvas</t>
  </si>
  <si>
    <t>CVS0468</t>
  </si>
  <si>
    <t>Jesus &amp; Sheep Canvas</t>
  </si>
  <si>
    <t>CVS0470</t>
  </si>
  <si>
    <t>Healed!</t>
  </si>
  <si>
    <t>Gayle Taylor</t>
  </si>
  <si>
    <t>Restored: Reconnecting Life's Broken Pieces</t>
  </si>
  <si>
    <t>Cindy Brinker Simmons</t>
  </si>
  <si>
    <t>What Are Hands For?</t>
  </si>
  <si>
    <t>What Are Eyes For?</t>
  </si>
  <si>
    <t>What Are Ears For?</t>
  </si>
  <si>
    <r>
      <t xml:space="preserve">        Tyndale House Publishers - Spring Sale Catalog 2024 (In Home Date</t>
    </r>
    <r>
      <rPr>
        <b/>
        <sz val="20"/>
        <color rgb="FFFF0000"/>
        <rFont val="Calibri"/>
        <family val="2"/>
        <scheme val="minor"/>
      </rPr>
      <t xml:space="preserve"> 4/8/24)</t>
    </r>
    <r>
      <rPr>
        <b/>
        <sz val="20"/>
        <color theme="1"/>
        <rFont val="Calibri"/>
        <family val="2"/>
        <scheme val="minor"/>
      </rPr>
      <t xml:space="preserve">           </t>
    </r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</si>
  <si>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</si>
  <si>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City, State</t>
  </si>
  <si>
    <t>Buyer</t>
  </si>
  <si>
    <t>Email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</si>
  <si>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</si>
  <si>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t>QTY</t>
  </si>
  <si>
    <t>Title</t>
  </si>
  <si>
    <t>Author/Color</t>
  </si>
  <si>
    <t>Regular Retail Price</t>
  </si>
  <si>
    <t>Binding</t>
  </si>
  <si>
    <t>Product Type</t>
  </si>
  <si>
    <t>Sugg. Sale Price</t>
  </si>
  <si>
    <t>Discount</t>
  </si>
  <si>
    <t>Case Qty</t>
  </si>
  <si>
    <t>Release Date</t>
  </si>
  <si>
    <t>Discount Start Date</t>
  </si>
  <si>
    <t>Discount End Date</t>
  </si>
  <si>
    <t>Comment</t>
  </si>
  <si>
    <t>Bibles</t>
  </si>
  <si>
    <t>Every Woman's Filament Bible, NLT</t>
  </si>
  <si>
    <t>Hardcover</t>
  </si>
  <si>
    <t>HC</t>
  </si>
  <si>
    <t>Bible</t>
  </si>
  <si>
    <t>3 units@65%</t>
  </si>
  <si>
    <t>Soft Gold</t>
  </si>
  <si>
    <t>LL</t>
  </si>
  <si>
    <t>Sky Blue</t>
  </si>
  <si>
    <t>Courage for Life Filament Bible for Women, NLT</t>
  </si>
  <si>
    <t>3 units@60%</t>
  </si>
  <si>
    <t>Softcover</t>
  </si>
  <si>
    <t>SC</t>
  </si>
  <si>
    <t>Raising Mentally Strong Kids</t>
  </si>
  <si>
    <t>Daniel G. Amen, MD &amp; 
Charles Fay, PHD</t>
  </si>
  <si>
    <t xml:space="preserve">
Parenting</t>
  </si>
  <si>
    <t>6-11 units@60%, +12@65%</t>
  </si>
  <si>
    <t>Mom Heart Moments</t>
  </si>
  <si>
    <t>Sally Clarkson</t>
  </si>
  <si>
    <t>Parenting</t>
  </si>
  <si>
    <t>3 units@60% 6 units@65%</t>
  </si>
  <si>
    <t>So God Made A Mother's Story</t>
  </si>
  <si>
    <t>Leslie Means</t>
  </si>
  <si>
    <t>Gift Book</t>
  </si>
  <si>
    <t>6 units@60%</t>
  </si>
  <si>
    <t>All My Secrets</t>
  </si>
  <si>
    <t>Lynn Austin</t>
  </si>
  <si>
    <t>Fiction</t>
  </si>
  <si>
    <t>6 units@65%</t>
  </si>
  <si>
    <t>The Message for Graduates</t>
  </si>
  <si>
    <t>Eugene H. Peterson</t>
  </si>
  <si>
    <t xml:space="preserve">Non-Fiction
</t>
  </si>
  <si>
    <t>3 units @ 60%</t>
  </si>
  <si>
    <t>Additional titles of your choosing…</t>
  </si>
  <si>
    <t>Munce Spring</t>
  </si>
  <si>
    <t>HCCP Rep Name:</t>
  </si>
  <si>
    <t>Shawn LeBar - 27107</t>
  </si>
  <si>
    <t>Ship Date:</t>
  </si>
  <si>
    <t>PO #:</t>
  </si>
  <si>
    <t>Promo Start Date:</t>
  </si>
  <si>
    <t>Account Name:</t>
  </si>
  <si>
    <t>CUSTOMER</t>
  </si>
  <si>
    <t>Promo End Date:</t>
  </si>
  <si>
    <t>Account Number:</t>
  </si>
  <si>
    <t>CUST #</t>
  </si>
  <si>
    <t>Order Due Date:</t>
  </si>
  <si>
    <t>Promo Name:</t>
  </si>
  <si>
    <t>Date Ordered:</t>
  </si>
  <si>
    <t>Promo Code:</t>
  </si>
  <si>
    <t>MAPR24</t>
  </si>
  <si>
    <t>Dating:</t>
  </si>
  <si>
    <t xml:space="preserve">Promotional orders submitted by the due date listed above are eligible for 90 days' dating; orders of 30 units or more receive free freight </t>
  </si>
  <si>
    <t>Qty</t>
  </si>
  <si>
    <t>Sale Notes</t>
  </si>
  <si>
    <t>Retail Price</t>
  </si>
  <si>
    <t>Margin</t>
  </si>
  <si>
    <t>Net</t>
  </si>
  <si>
    <t>Net Sum</t>
  </si>
  <si>
    <t>Available</t>
  </si>
  <si>
    <t>Status</t>
  </si>
  <si>
    <t>Answer Date</t>
  </si>
  <si>
    <t>Better Mom Devotional</t>
  </si>
  <si>
    <t>4 unit min order</t>
  </si>
  <si>
    <t>40% off</t>
  </si>
  <si>
    <t>British Booksellers</t>
  </si>
  <si>
    <t>NYP</t>
  </si>
  <si>
    <t>Buster's Trip to Victory Lane</t>
  </si>
  <si>
    <t>Change Starts with You</t>
  </si>
  <si>
    <t>Clear Mind, Peaceful Heart</t>
  </si>
  <si>
    <t>CU Jesus Calling Small Trim Floral HC, CBA Indies</t>
  </si>
  <si>
    <t>CU Jesus Calling Small Trim Masculine LS - CBA Indies</t>
  </si>
  <si>
    <t>Jesus Calling, Pink Leathersoft, with Scripture References</t>
  </si>
  <si>
    <t>Embraced</t>
  </si>
  <si>
    <t xml:space="preserve">CU Embraced, CBA Indies </t>
  </si>
  <si>
    <t>God's Big Picture Bible Storybook</t>
  </si>
  <si>
    <t>God's Gift for the Graduate NKJV</t>
  </si>
  <si>
    <t>God's Promises for Graduates: Class of 2024 - Black NIV</t>
  </si>
  <si>
    <t>God's Wisdom for the Graduate: Class of 2024 - Botanical</t>
  </si>
  <si>
    <t>God's Wisdom for the Graduate: Class of 2024 - Mountain</t>
  </si>
  <si>
    <t>God's Promises for Graduates: Class of 2024 - Pink NKJV</t>
  </si>
  <si>
    <t>God's Promises for Graduates: Class of 2024 - Navy NKJV</t>
  </si>
  <si>
    <t>God's Grace for Every Family</t>
  </si>
  <si>
    <t>God's Promises for Women</t>
  </si>
  <si>
    <t>31 Ways to Show Her What Love Is</t>
  </si>
  <si>
    <t>Grace, Not Perfection</t>
  </si>
  <si>
    <t>Memory a Day for Moms</t>
  </si>
  <si>
    <t>Women of the Bible</t>
  </si>
  <si>
    <t>Grace for the Moment for Moms</t>
  </si>
  <si>
    <t>I Could Be Wrong, But I Doubt It</t>
  </si>
  <si>
    <t>If I Don't Laugh, I'll Cry</t>
  </si>
  <si>
    <t>Indescribable Atlas Adventures</t>
  </si>
  <si>
    <t>Is Everyone Happier Than Me?</t>
  </si>
  <si>
    <t>CU Jesus Calling for Graduates, Leathersoft, with Scripture references, CBA Indies</t>
  </si>
  <si>
    <t>Love, Unscripted</t>
  </si>
  <si>
    <t>NASB, Wide Margin Bible, Leathersoft, Brown, Red Letter, 1995 Text, Comfort Print</t>
  </si>
  <si>
    <t>2 unit min order</t>
  </si>
  <si>
    <t>30% off</t>
  </si>
  <si>
    <t>NIV Study Bible, Fully Revised Edition (Study Deeply. Believe Wholeheartedly.), Personal Size, Leathersoft, Navy/Blue, Red Letter, Comfort Print</t>
  </si>
  <si>
    <t>NIV Study Bible, Fully Revised Edition (Study Deeply. Believe Wholeheartedly.), Personal Size, Leathersoft, Brown/Blue, Red Letter, Comfort Print</t>
  </si>
  <si>
    <t>NIV, Journal the Word Bible for Women (Perfect for Note-Taking), Leathersoft, Teal, Red Letter, Comfort Print</t>
  </si>
  <si>
    <t>NIV, The Busy Mom's Bible, Leathersoft, Teal, Red Letter, Comfort Print</t>
  </si>
  <si>
    <t>NIV, Beautiful Word Bible, Updated Edition, Peel/Stick Bible Tabs, Leathersoft, Brown/Pink, Red Letter, Comfort Print</t>
  </si>
  <si>
    <t>NKJV, Personal Size Reference Bible, Verse Art Cover Collection, Leathersoft, Tan, Red Letter, Comfort Print</t>
  </si>
  <si>
    <t>Now and Not Yet</t>
  </si>
  <si>
    <t>Permission to Dream</t>
  </si>
  <si>
    <t>American Queen</t>
  </si>
  <si>
    <t>GOL</t>
  </si>
  <si>
    <t>Thank You, God, for Grandma</t>
  </si>
  <si>
    <t>Thank You, God, For Mommy</t>
  </si>
  <si>
    <t>Sale Stickers</t>
  </si>
  <si>
    <t>9780310209188</t>
  </si>
  <si>
    <t>Sale Stickers 25% Off Sheet of 14</t>
  </si>
  <si>
    <t>25% Off</t>
  </si>
  <si>
    <t>9780310264040</t>
  </si>
  <si>
    <t>Sale Stickers 30% Off Sheet of 14</t>
  </si>
  <si>
    <t>9780310270089</t>
  </si>
  <si>
    <t>Sale Stickers 40% Off Sheet of 14</t>
  </si>
  <si>
    <t xml:space="preserve">9780310215592  </t>
  </si>
  <si>
    <t>SALE STICKERS 50P 14 SH</t>
  </si>
  <si>
    <t>50% off</t>
  </si>
  <si>
    <t>Total Units:</t>
  </si>
  <si>
    <t>Avg. Mar</t>
  </si>
  <si>
    <t>Total Net:</t>
  </si>
  <si>
    <r>
      <t xml:space="preserve">Hachette/FaithWords
</t>
    </r>
    <r>
      <rPr>
        <sz val="12"/>
        <color theme="1"/>
        <rFont val="Calibri"/>
        <family val="2"/>
        <scheme val="minor"/>
      </rPr>
      <t>6100 Tower Circle, Suite 210
Franklin, TN 37067
Phone 800-759-0190 / Fax 800-286-9471</t>
    </r>
  </si>
  <si>
    <t>Tab Shelf Talker Promo (General) Display Only</t>
  </si>
  <si>
    <t>Tab End Cap Header (General) Display Only</t>
  </si>
  <si>
    <t>Tab Display 2x3 (General) Display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</si>
</sst>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%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9" fillId="0" borderId="0"/>
    <xf numFmtId="0" fontId="28" fillId="0" borderId="0"/>
    <xf numFmtId="0" fontId="28" fillId="0" borderId="0"/>
  </cellStyleXfs>
  <cellXfs count="308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/>
    </xf>
    <xf numFmtId="164" fontId="0" fillId="0" borderId="9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44" fontId="0" fillId="0" borderId="9" xfId="0" applyNumberFormat="1" applyBorder="1" applyAlignment="1">
      <alignment horizontal="center" vertical="top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left" vertical="center" inden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indent="2"/>
    </xf>
    <xf numFmtId="9" fontId="0" fillId="0" borderId="15" xfId="0" applyNumberFormat="1" applyBorder="1" applyAlignment="1">
      <alignment horizontal="left" vertical="top"/>
    </xf>
    <xf numFmtId="0" fontId="0" fillId="0" borderId="14" xfId="0" applyBorder="1"/>
    <xf numFmtId="0" fontId="0" fillId="0" borderId="16" xfId="0" applyBorder="1" applyAlignment="1">
      <alignment horizontal="left" indent="2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left" vertical="top"/>
    </xf>
    <xf numFmtId="9" fontId="0" fillId="0" borderId="17" xfId="0" applyNumberFormat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center" wrapText="1"/>
    </xf>
    <xf numFmtId="0" fontId="0" fillId="2" borderId="19" xfId="0" applyFill="1" applyBorder="1"/>
    <xf numFmtId="9" fontId="0" fillId="0" borderId="9" xfId="0" applyNumberFormat="1" applyBorder="1" applyAlignment="1">
      <alignment horizontal="center" vertical="top"/>
    </xf>
    <xf numFmtId="9" fontId="0" fillId="0" borderId="15" xfId="0" applyNumberFormat="1" applyBorder="1" applyAlignment="1">
      <alignment horizontal="left"/>
    </xf>
    <xf numFmtId="0" fontId="0" fillId="0" borderId="15" xfId="0" applyBorder="1"/>
    <xf numFmtId="9" fontId="0" fillId="0" borderId="0" xfId="0" applyNumberFormat="1"/>
    <xf numFmtId="0" fontId="0" fillId="0" borderId="15" xfId="0" applyBorder="1" applyAlignment="1">
      <alignment wrapText="1"/>
    </xf>
    <xf numFmtId="6" fontId="0" fillId="0" borderId="0" xfId="0" applyNumberFormat="1"/>
    <xf numFmtId="0" fontId="0" fillId="0" borderId="17" xfId="0" applyBorder="1"/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9" fontId="0" fillId="0" borderId="9" xfId="1" applyFont="1" applyBorder="1" applyAlignment="1">
      <alignment horizontal="center" vertical="top"/>
    </xf>
    <xf numFmtId="0" fontId="0" fillId="0" borderId="16" xfId="0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top" indent="2"/>
    </xf>
    <xf numFmtId="0" fontId="0" fillId="0" borderId="15" xfId="0" applyBorder="1" applyAlignment="1">
      <alignment horizontal="center" vertical="top"/>
    </xf>
    <xf numFmtId="6" fontId="0" fillId="0" borderId="0" xfId="0" applyNumberFormat="1" applyAlignment="1">
      <alignment horizontal="left" vertical="top"/>
    </xf>
    <xf numFmtId="0" fontId="0" fillId="0" borderId="16" xfId="0" applyBorder="1" applyAlignment="1">
      <alignment horizontal="left" vertical="top" indent="2"/>
    </xf>
    <xf numFmtId="0" fontId="0" fillId="0" borderId="7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1" fontId="0" fillId="0" borderId="1" xfId="0" applyNumberFormat="1" applyBorder="1" applyAlignment="1">
      <alignment horizontal="center"/>
    </xf>
    <xf numFmtId="0" fontId="12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" fontId="1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4" borderId="9" xfId="0" applyFill="1" applyBorder="1" applyAlignment="1">
      <alignment vertical="center"/>
    </xf>
    <xf numFmtId="1" fontId="6" fillId="4" borderId="0" xfId="0" applyNumberFormat="1" applyFont="1" applyFill="1" applyAlignment="1">
      <alignment horizontal="left" vertical="center" wrapText="1"/>
    </xf>
    <xf numFmtId="164" fontId="18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9" xfId="0" applyFill="1" applyBorder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4" xfId="0" applyBorder="1" applyAlignment="1">
      <alignment wrapText="1"/>
    </xf>
    <xf numFmtId="0" fontId="19" fillId="4" borderId="0" xfId="0" applyFont="1" applyFill="1" applyAlignment="1">
      <alignment horizontal="center" vertical="center"/>
    </xf>
    <xf numFmtId="1" fontId="0" fillId="4" borderId="5" xfId="0" applyNumberFormat="1" applyFill="1" applyBorder="1" applyAlignment="1">
      <alignment horizontal="center"/>
    </xf>
    <xf numFmtId="0" fontId="2" fillId="4" borderId="21" xfId="0" applyFont="1" applyFill="1" applyBorder="1" applyAlignment="1">
      <alignment horizontal="right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1" fontId="0" fillId="5" borderId="10" xfId="0" applyNumberForma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wrapText="1"/>
    </xf>
    <xf numFmtId="1" fontId="2" fillId="7" borderId="10" xfId="0" applyNumberFormat="1" applyFont="1" applyFill="1" applyBorder="1" applyAlignment="1">
      <alignment horizontal="center" wrapText="1"/>
    </xf>
    <xf numFmtId="14" fontId="2" fillId="5" borderId="10" xfId="0" applyNumberFormat="1" applyFont="1" applyFill="1" applyBorder="1" applyAlignment="1">
      <alignment horizontal="center" wrapText="1"/>
    </xf>
    <xf numFmtId="164" fontId="2" fillId="8" borderId="10" xfId="0" applyNumberFormat="1" applyFont="1" applyFill="1" applyBorder="1" applyAlignment="1">
      <alignment horizontal="center" wrapText="1"/>
    </xf>
    <xf numFmtId="164" fontId="2" fillId="9" borderId="16" xfId="0" applyNumberFormat="1" applyFont="1" applyFill="1" applyBorder="1" applyAlignment="1">
      <alignment horizontal="center" wrapText="1"/>
    </xf>
    <xf numFmtId="1" fontId="0" fillId="9" borderId="9" xfId="0" applyNumberFormat="1" applyFill="1" applyBorder="1" applyAlignment="1">
      <alignment horizontal="center"/>
    </xf>
    <xf numFmtId="2" fontId="0" fillId="9" borderId="9" xfId="0" applyNumberForma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14" fontId="0" fillId="9" borderId="9" xfId="0" applyNumberFormat="1" applyFill="1" applyBorder="1" applyAlignment="1">
      <alignment horizontal="center"/>
    </xf>
    <xf numFmtId="0" fontId="0" fillId="9" borderId="22" xfId="0" applyFill="1" applyBorder="1" applyAlignment="1">
      <alignment horizontal="center" wrapText="1"/>
    </xf>
    <xf numFmtId="1" fontId="3" fillId="0" borderId="9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9" fontId="3" fillId="0" borderId="9" xfId="0" applyNumberFormat="1" applyFont="1" applyBorder="1" applyAlignment="1">
      <alignment horizontal="center" wrapText="1"/>
    </xf>
    <xf numFmtId="0" fontId="21" fillId="0" borderId="9" xfId="0" applyFont="1" applyBorder="1" applyAlignment="1">
      <alignment wrapText="1"/>
    </xf>
    <xf numFmtId="165" fontId="22" fillId="0" borderId="9" xfId="0" applyNumberFormat="1" applyFont="1" applyBorder="1" applyAlignment="1">
      <alignment horizontal="center" vertical="center"/>
    </xf>
    <xf numFmtId="0" fontId="22" fillId="0" borderId="9" xfId="4" applyFont="1" applyBorder="1" applyAlignment="1">
      <alignment wrapText="1"/>
    </xf>
    <xf numFmtId="0" fontId="21" fillId="0" borderId="9" xfId="4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9" xfId="0" applyNumberFormat="1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 wrapText="1"/>
    </xf>
    <xf numFmtId="14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3" fillId="0" borderId="10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9" fontId="21" fillId="0" borderId="9" xfId="0" applyNumberFormat="1" applyFont="1" applyBorder="1" applyAlignment="1">
      <alignment horizontal="center" wrapText="1"/>
    </xf>
    <xf numFmtId="14" fontId="21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8" fontId="3" fillId="0" borderId="9" xfId="0" applyNumberFormat="1" applyFont="1" applyBorder="1"/>
    <xf numFmtId="9" fontId="3" fillId="0" borderId="9" xfId="0" applyNumberFormat="1" applyFont="1" applyBorder="1" applyAlignment="1">
      <alignment horizontal="center"/>
    </xf>
    <xf numFmtId="9" fontId="23" fillId="0" borderId="9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" fontId="0" fillId="10" borderId="9" xfId="0" applyNumberFormat="1" applyFill="1" applyBorder="1" applyAlignment="1">
      <alignment horizontal="center"/>
    </xf>
    <xf numFmtId="0" fontId="0" fillId="10" borderId="9" xfId="0" applyFill="1" applyBorder="1"/>
    <xf numFmtId="0" fontId="2" fillId="10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4" fontId="0" fillId="10" borderId="9" xfId="0" applyNumberFormat="1" applyFill="1" applyBorder="1" applyAlignment="1">
      <alignment horizontal="center"/>
    </xf>
    <xf numFmtId="164" fontId="0" fillId="10" borderId="9" xfId="0" applyNumberFormat="1" applyFill="1" applyBorder="1" applyAlignment="1">
      <alignment horizontal="center" wrapText="1"/>
    </xf>
    <xf numFmtId="0" fontId="0" fillId="10" borderId="9" xfId="0" applyFill="1" applyBorder="1" applyAlignment="1">
      <alignment wrapText="1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10" fontId="24" fillId="0" borderId="24" xfId="1" applyNumberFormat="1" applyFont="1" applyBorder="1" applyAlignment="1">
      <alignment horizontal="right" vertical="center"/>
    </xf>
    <xf numFmtId="9" fontId="0" fillId="0" borderId="0" xfId="1" applyFont="1"/>
    <xf numFmtId="44" fontId="0" fillId="0" borderId="0" xfId="6" applyFont="1"/>
    <xf numFmtId="0" fontId="0" fillId="0" borderId="3" xfId="0" applyBorder="1" applyAlignment="1">
      <alignment horizontal="center"/>
    </xf>
    <xf numFmtId="10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wrapText="1"/>
    </xf>
    <xf numFmtId="10" fontId="2" fillId="5" borderId="26" xfId="1" applyNumberFormat="1" applyFont="1" applyFill="1" applyBorder="1" applyAlignment="1">
      <alignment horizontal="right"/>
    </xf>
    <xf numFmtId="9" fontId="2" fillId="5" borderId="27" xfId="1" applyFont="1" applyFill="1" applyBorder="1" applyAlignment="1">
      <alignment horizontal="center"/>
    </xf>
    <xf numFmtId="44" fontId="2" fillId="5" borderId="25" xfId="6" applyFont="1" applyFill="1" applyBorder="1" applyAlignment="1">
      <alignment horizontal="center"/>
    </xf>
    <xf numFmtId="44" fontId="2" fillId="5" borderId="26" xfId="6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1" fontId="22" fillId="0" borderId="9" xfId="0" applyNumberFormat="1" applyFont="1" applyBorder="1" applyAlignment="1" applyProtection="1">
      <alignment horizontal="center" vertical="center"/>
      <protection locked="0"/>
    </xf>
    <xf numFmtId="20" fontId="22" fillId="0" borderId="9" xfId="0" applyNumberFormat="1" applyFont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43" fontId="22" fillId="0" borderId="9" xfId="6" applyNumberFormat="1" applyFont="1" applyFill="1" applyBorder="1" applyAlignment="1" applyProtection="1">
      <alignment horizontal="center" vertical="center"/>
      <protection locked="0"/>
    </xf>
    <xf numFmtId="44" fontId="22" fillId="0" borderId="9" xfId="1" applyNumberFormat="1" applyFont="1" applyFill="1" applyBorder="1" applyAlignment="1" applyProtection="1">
      <alignment horizontal="center" vertical="center"/>
      <protection locked="0"/>
    </xf>
    <xf numFmtId="9" fontId="0" fillId="0" borderId="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44" fontId="0" fillId="0" borderId="9" xfId="6" applyFont="1" applyBorder="1" applyAlignment="1">
      <alignment horizontal="center" vertical="center"/>
    </xf>
    <xf numFmtId="167" fontId="22" fillId="0" borderId="0" xfId="0" applyNumberFormat="1" applyFont="1"/>
    <xf numFmtId="0" fontId="22" fillId="0" borderId="0" xfId="0" applyFont="1"/>
    <xf numFmtId="14" fontId="22" fillId="0" borderId="0" xfId="0" applyNumberFormat="1" applyFont="1"/>
    <xf numFmtId="1" fontId="22" fillId="0" borderId="9" xfId="0" applyNumberFormat="1" applyFont="1" applyBorder="1" applyAlignment="1">
      <alignment horizontal="center"/>
    </xf>
    <xf numFmtId="0" fontId="22" fillId="0" borderId="9" xfId="0" applyFont="1" applyBorder="1" applyAlignment="1">
      <alignment wrapText="1"/>
    </xf>
    <xf numFmtId="1" fontId="22" fillId="0" borderId="9" xfId="0" quotePrefix="1" applyNumberFormat="1" applyFont="1" applyBorder="1" applyAlignment="1" applyProtection="1">
      <alignment horizontal="center"/>
      <protection locked="0"/>
    </xf>
    <xf numFmtId="14" fontId="27" fillId="0" borderId="0" xfId="0" applyNumberFormat="1" applyFont="1"/>
    <xf numFmtId="167" fontId="27" fillId="0" borderId="0" xfId="0" applyNumberFormat="1" applyFont="1"/>
    <xf numFmtId="0" fontId="27" fillId="0" borderId="0" xfId="0" applyFont="1"/>
    <xf numFmtId="1" fontId="22" fillId="0" borderId="9" xfId="7" quotePrefix="1" applyNumberFormat="1" applyFont="1" applyBorder="1" applyAlignment="1">
      <alignment horizontal="center"/>
    </xf>
    <xf numFmtId="1" fontId="22" fillId="0" borderId="9" xfId="8" applyNumberFormat="1" applyFont="1" applyBorder="1" applyAlignment="1">
      <alignment horizontal="center"/>
    </xf>
    <xf numFmtId="1" fontId="22" fillId="0" borderId="9" xfId="9" quotePrefix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9" fontId="22" fillId="0" borderId="9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1" fontId="22" fillId="0" borderId="9" xfId="8" quotePrefix="1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3" fontId="22" fillId="0" borderId="18" xfId="6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>
      <alignment horizontal="center"/>
    </xf>
    <xf numFmtId="166" fontId="0" fillId="0" borderId="9" xfId="1" applyNumberFormat="1" applyFont="1" applyBorder="1" applyAlignment="1">
      <alignment horizontal="center" vertical="center"/>
    </xf>
    <xf numFmtId="44" fontId="22" fillId="0" borderId="18" xfId="1" applyNumberFormat="1" applyFont="1" applyFill="1" applyBorder="1" applyAlignment="1" applyProtection="1">
      <alignment horizontal="center" vertical="center"/>
      <protection locked="0"/>
    </xf>
    <xf numFmtId="7" fontId="22" fillId="0" borderId="18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1" fontId="22" fillId="0" borderId="30" xfId="7" quotePrefix="1" applyNumberFormat="1" applyFont="1" applyBorder="1" applyAlignment="1">
      <alignment horizontal="center"/>
    </xf>
    <xf numFmtId="0" fontId="22" fillId="0" borderId="30" xfId="0" applyFont="1" applyBorder="1"/>
    <xf numFmtId="0" fontId="0" fillId="0" borderId="30" xfId="0" applyBorder="1" applyAlignment="1">
      <alignment horizontal="center" vertical="center" wrapText="1"/>
    </xf>
    <xf numFmtId="44" fontId="22" fillId="0" borderId="30" xfId="6" applyFont="1" applyFill="1" applyBorder="1" applyAlignment="1" applyProtection="1">
      <protection locked="0"/>
    </xf>
    <xf numFmtId="44" fontId="22" fillId="0" borderId="30" xfId="1" applyNumberFormat="1" applyFont="1" applyFill="1" applyBorder="1" applyAlignment="1" applyProtection="1">
      <alignment horizontal="center"/>
      <protection locked="0"/>
    </xf>
    <xf numFmtId="10" fontId="22" fillId="0" borderId="30" xfId="1" applyNumberFormat="1" applyFont="1" applyFill="1" applyBorder="1" applyAlignment="1" applyProtection="1">
      <alignment horizontal="right"/>
      <protection locked="0"/>
    </xf>
    <xf numFmtId="9" fontId="0" fillId="0" borderId="30" xfId="1" applyFont="1" applyBorder="1"/>
    <xf numFmtId="44" fontId="0" fillId="0" borderId="30" xfId="6" applyFont="1" applyBorder="1"/>
    <xf numFmtId="0" fontId="6" fillId="0" borderId="0" xfId="0" applyFont="1" applyAlignment="1">
      <alignment horizontal="center"/>
    </xf>
    <xf numFmtId="9" fontId="0" fillId="0" borderId="0" xfId="1" applyFont="1" applyBorder="1"/>
    <xf numFmtId="44" fontId="0" fillId="0" borderId="0" xfId="6" applyFont="1" applyBorder="1"/>
    <xf numFmtId="0" fontId="0" fillId="0" borderId="22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22" fillId="0" borderId="9" xfId="0" applyFont="1" applyBorder="1"/>
    <xf numFmtId="43" fontId="22" fillId="0" borderId="9" xfId="0" applyNumberFormat="1" applyFont="1" applyBorder="1"/>
    <xf numFmtId="43" fontId="11" fillId="0" borderId="9" xfId="0" applyNumberFormat="1" applyFont="1" applyBorder="1" applyAlignment="1">
      <alignment horizontal="center"/>
    </xf>
    <xf numFmtId="10" fontId="0" fillId="0" borderId="9" xfId="1" applyNumberFormat="1" applyFont="1" applyBorder="1" applyAlignment="1">
      <alignment horizontal="right"/>
    </xf>
    <xf numFmtId="9" fontId="0" fillId="0" borderId="9" xfId="1" applyFont="1" applyBorder="1"/>
    <xf numFmtId="44" fontId="0" fillId="0" borderId="9" xfId="6" applyFont="1" applyBorder="1"/>
    <xf numFmtId="43" fontId="0" fillId="0" borderId="9" xfId="0" applyNumberFormat="1" applyBorder="1"/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0" fillId="0" borderId="0" xfId="1" applyNumberFormat="1" applyFont="1" applyBorder="1" applyAlignment="1">
      <alignment horizontal="right" vertical="center"/>
    </xf>
    <xf numFmtId="9" fontId="7" fillId="0" borderId="0" xfId="1" applyFont="1" applyAlignment="1">
      <alignment horizontal="right" vertical="center"/>
    </xf>
    <xf numFmtId="44" fontId="0" fillId="0" borderId="0" xfId="6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10" fontId="0" fillId="0" borderId="0" xfId="1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2" borderId="19" xfId="1" applyNumberFormat="1" applyFont="1" applyFill="1" applyBorder="1" applyAlignment="1" applyProtection="1">
      <alignment horizontal="center" vertical="center"/>
    </xf>
    <xf numFmtId="1" fontId="4" fillId="2" borderId="10" xfId="1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4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9" fontId="0" fillId="0" borderId="0" xfId="0" applyNumberFormat="1" applyAlignment="1">
      <alignment horizontal="left" wrapText="1"/>
    </xf>
    <xf numFmtId="9" fontId="0" fillId="0" borderId="15" xfId="0" applyNumberFormat="1" applyBorder="1" applyAlignment="1">
      <alignment horizontal="left" wrapText="1"/>
    </xf>
    <xf numFmtId="9" fontId="0" fillId="0" borderId="0" xfId="0" applyNumberFormat="1" applyAlignment="1">
      <alignment horizontal="left"/>
    </xf>
    <xf numFmtId="9" fontId="0" fillId="0" borderId="15" xfId="0" applyNumberFormat="1" applyBorder="1" applyAlignment="1">
      <alignment horizontal="left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4" xfId="0" applyNumberFormat="1" applyBorder="1" applyAlignment="1">
      <alignment horizontal="left" vertical="top" wrapText="1" indent="1"/>
    </xf>
    <xf numFmtId="9" fontId="0" fillId="0" borderId="0" xfId="0" applyNumberFormat="1" applyAlignment="1">
      <alignment horizontal="left" vertical="top" indent="1"/>
    </xf>
    <xf numFmtId="9" fontId="0" fillId="0" borderId="15" xfId="0" applyNumberFormat="1" applyBorder="1" applyAlignment="1">
      <alignment horizontal="left" vertical="top" indent="1"/>
    </xf>
    <xf numFmtId="9" fontId="0" fillId="0" borderId="14" xfId="0" applyNumberFormat="1" applyBorder="1" applyAlignment="1">
      <alignment horizontal="left" vertical="top" indent="1"/>
    </xf>
    <xf numFmtId="9" fontId="0" fillId="0" borderId="16" xfId="0" applyNumberFormat="1" applyBorder="1" applyAlignment="1">
      <alignment horizontal="left" vertical="top" indent="1"/>
    </xf>
    <xf numFmtId="9" fontId="0" fillId="0" borderId="7" xfId="0" applyNumberFormat="1" applyBorder="1" applyAlignment="1">
      <alignment horizontal="left" vertical="top" indent="1"/>
    </xf>
    <xf numFmtId="9" fontId="0" fillId="0" borderId="17" xfId="0" applyNumberFormat="1" applyBorder="1" applyAlignment="1">
      <alignment horizontal="left" vertical="top" inden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4" xfId="0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14" fontId="21" fillId="0" borderId="18" xfId="0" applyNumberFormat="1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" fontId="0" fillId="4" borderId="3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" fontId="6" fillId="4" borderId="3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" fontId="10" fillId="0" borderId="9" xfId="0" applyNumberFormat="1" applyFont="1" applyBorder="1" applyAlignment="1">
      <alignment horizontal="center" vertical="top"/>
    </xf>
  </cellXfs>
  <cellStyles count="11">
    <cellStyle name="Currency" xfId="6" builtinId="4"/>
    <cellStyle name="Currency 2" xfId="3" xr:uid="{F6C3EE29-008F-4AAB-B316-D1F217A5BA85}"/>
    <cellStyle name="Hyperlink" xfId="4" builtinId="8"/>
    <cellStyle name="Hyperlink 2" xfId="5" xr:uid="{3960C80F-D485-4EB4-A646-BD10428DC970}"/>
    <cellStyle name="Normal" xfId="0" builtinId="0"/>
    <cellStyle name="Normal 2 2 2" xfId="9" xr:uid="{6CB2EE99-EF8E-43A0-B71A-47D135F3E8A2}"/>
    <cellStyle name="Normal 3 2" xfId="10" xr:uid="{E034F88D-D3AC-4B63-8CE9-9B2ACFB9693A}"/>
    <cellStyle name="Normal 4 2" xfId="7" xr:uid="{B2F0A269-DB7F-4043-8E69-FF7A3559355E}"/>
    <cellStyle name="Normal 9" xfId="8" xr:uid="{7029509F-BA53-4F33-82D2-CB96D7388ED4}"/>
    <cellStyle name="Percent" xfId="1" builtinId="5"/>
    <cellStyle name="Percent 2" xfId="2" xr:uid="{0592DC13-6FB0-402A-A06C-3722BF7096B2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461562</xdr:colOff>
      <xdr:row>1</xdr:row>
      <xdr:rowOff>105896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1DA65-5D36-274E-50C3-755238C29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0783" y="0"/>
          <a:ext cx="1313725" cy="352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A8A78-6906-4DEE-AB30-D216F85E1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C7A5ED-1671-458B-B8B1-0A1E237C2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0491FD-5A30-4A79-95C7-DFD2D6351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9B4FD6-77D1-4668-855F-2A0237538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174626</xdr:rowOff>
    </xdr:from>
    <xdr:to>
      <xdr:col>12</xdr:col>
      <xdr:colOff>0</xdr:colOff>
      <xdr:row>51</xdr:row>
      <xdr:rowOff>15876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2C6788-45EB-652F-06FD-A5E24B34E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626"/>
          <a:ext cx="7239000" cy="9556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DE3879-63D8-41AD-AAD5-537F8C1F3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B92F2-87FC-482D-9792-B7533CA8B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38102</xdr:rowOff>
    </xdr:from>
    <xdr:to>
      <xdr:col>2</xdr:col>
      <xdr:colOff>457200</xdr:colOff>
      <xdr:row>0</xdr:row>
      <xdr:rowOff>457200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BDCA2259-C74F-4770-8178-6C0A92638C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38102"/>
          <a:ext cx="1952624" cy="4190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76201</xdr:colOff>
      <xdr:row>0</xdr:row>
      <xdr:rowOff>38102</xdr:rowOff>
    </xdr:from>
    <xdr:to>
      <xdr:col>2</xdr:col>
      <xdr:colOff>457200</xdr:colOff>
      <xdr:row>0</xdr:row>
      <xdr:rowOff>457200</xdr:rowOff>
    </xdr:to>
    <xdr:pic>
      <xdr:nvPicPr>
        <xdr:cNvPr id="3" name="Picture 2" descr="Description: HCP_CPD_Umbrella_logo4sig">
          <a:extLst>
            <a:ext uri="{FF2B5EF4-FFF2-40B4-BE49-F238E27FC236}">
              <a16:creationId xmlns:a16="http://schemas.microsoft.com/office/drawing/2014/main" id="{112E786F-3E76-491B-8AEF-5F062FA0B1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38102"/>
          <a:ext cx="1952624" cy="419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D86BD-1CC2-4D03-BA3E-3EA2BBB5F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77F24-F74B-466B-BDEB-30D1BBCE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19CB5-6687-41F8-9E38-140D485D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8349" y="0"/>
          <a:ext cx="1313724" cy="3525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51A68-8EC6-483E-88E4-01C3E7BE2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20140-1A57-4411-8D4D-9F2D4CA5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5A6F2-2C6B-4376-90FD-738988ED0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15" y="0"/>
          <a:ext cx="1308283" cy="3535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5FA93-35B8-427B-B126-F2515075F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01C85-CD75-4DBF-9F60-F80E4900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9DA13566-B50A-47DB-89E6-B68F8204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897466</xdr:colOff>
      <xdr:row>2</xdr:row>
      <xdr:rowOff>76199</xdr:rowOff>
    </xdr:from>
    <xdr:ext cx="6714067" cy="13049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175094-D700-45AC-B796-C1B145638C68}"/>
            </a:ext>
          </a:extLst>
        </xdr:cNvPr>
        <xdr:cNvSpPr txBox="1"/>
      </xdr:nvSpPr>
      <xdr:spPr>
        <a:xfrm>
          <a:off x="5602816" y="704849"/>
          <a:ext cx="6714067" cy="1304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Notes: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Orders with 50+ units to qualify for free-freight and 60-day billing.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Discounts for New Releases: 1-2 copies = 50%; 3-5 = 52%; 6+ = 55%.  You may add additional products of your choice to the bottom of this form and they will receive 48% and ship free-freight .  Items with a discount of 70% or greater are non-returnable.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Prices are subject to Change and Backlist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backordered items cancel and are excluded from this promotion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D4E97D-40F3-4139-AE8A-E6738F08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7D3531-EA7B-4656-93DE-208B0D69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EB9334-AFBB-4049-AE5C-9C1A7C60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D146BF-A6E9-412B-A7B6-235601B72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9B6C84-CE8A-459E-A8B1-23F7C28E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BEAD25-B42C-4ACF-B240-EDBBEF19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771C1-BC8E-4010-B9CD-81ABB37D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D4BFB-0F66-4B05-A13D-4E8AF05BC133}">
  <dimension ref="A1:H19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4.6640625" customWidth="1"/>
    <col min="2" max="2" width="27.33203125" bestFit="1" customWidth="1"/>
    <col min="3" max="3" width="15.6640625" style="1" customWidth="1"/>
    <col min="4" max="4" width="13.6640625" customWidth="1"/>
    <col min="5" max="5" width="12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36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 t="s">
        <v>0</v>
      </c>
      <c r="F9" s="44"/>
      <c r="G9" s="41"/>
      <c r="H9" s="41"/>
    </row>
    <row r="10" spans="1:8" ht="15" customHeight="1" x14ac:dyDescent="0.3">
      <c r="A10" s="32" t="s">
        <v>1</v>
      </c>
      <c r="F10" s="44"/>
      <c r="G10" s="251">
        <f>SUM(G15:G18)</f>
        <v>0</v>
      </c>
      <c r="H10" s="253">
        <f>SUM(H15:H18)</f>
        <v>0</v>
      </c>
    </row>
    <row r="11" spans="1:8" ht="15" customHeight="1" x14ac:dyDescent="0.3">
      <c r="A11" s="32" t="s">
        <v>20</v>
      </c>
      <c r="F11" s="44"/>
      <c r="G11" s="251"/>
      <c r="H11" s="253"/>
    </row>
    <row r="12" spans="1:8" ht="15" customHeight="1" x14ac:dyDescent="0.3">
      <c r="A12" s="32" t="s">
        <v>21</v>
      </c>
      <c r="F12" s="44"/>
      <c r="G12" s="251"/>
      <c r="H12" s="253"/>
    </row>
    <row r="13" spans="1:8" x14ac:dyDescent="0.3">
      <c r="A13" s="52"/>
      <c r="B13" s="2"/>
      <c r="C13" s="37"/>
      <c r="D13" s="2"/>
      <c r="E13" s="2"/>
      <c r="F13" s="48"/>
      <c r="G13" s="252"/>
      <c r="H13" s="254"/>
    </row>
    <row r="14" spans="1:8" s="6" customFormat="1" ht="30.7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785525316576</v>
      </c>
      <c r="B15" s="11" t="s">
        <v>120</v>
      </c>
      <c r="C15" s="10" t="s">
        <v>121</v>
      </c>
      <c r="D15" s="12">
        <v>21.99</v>
      </c>
      <c r="E15" s="12">
        <v>10</v>
      </c>
      <c r="F15" s="10">
        <v>2</v>
      </c>
      <c r="G15" s="10"/>
      <c r="H15" s="19">
        <f t="shared" ref="H15:H18" si="0">E15*G15</f>
        <v>0</v>
      </c>
    </row>
    <row r="16" spans="1:8" s="4" customFormat="1" ht="30" customHeight="1" x14ac:dyDescent="0.3">
      <c r="A16" s="17">
        <v>785525316606</v>
      </c>
      <c r="B16" s="11" t="s">
        <v>122</v>
      </c>
      <c r="C16" s="10" t="s">
        <v>123</v>
      </c>
      <c r="D16" s="12">
        <v>19.989999999999998</v>
      </c>
      <c r="E16" s="12">
        <v>9</v>
      </c>
      <c r="F16" s="10">
        <v>2</v>
      </c>
      <c r="G16" s="10"/>
      <c r="H16" s="19">
        <f t="shared" si="0"/>
        <v>0</v>
      </c>
    </row>
    <row r="17" spans="1:8" s="4" customFormat="1" ht="30" customHeight="1" x14ac:dyDescent="0.3">
      <c r="A17" s="17">
        <v>785525316637</v>
      </c>
      <c r="B17" s="11" t="s">
        <v>124</v>
      </c>
      <c r="C17" s="10" t="s">
        <v>125</v>
      </c>
      <c r="D17" s="12">
        <v>19.989999999999998</v>
      </c>
      <c r="E17" s="12">
        <v>9</v>
      </c>
      <c r="F17" s="10">
        <v>2</v>
      </c>
      <c r="G17" s="10"/>
      <c r="H17" s="19">
        <f t="shared" si="0"/>
        <v>0</v>
      </c>
    </row>
    <row r="18" spans="1:8" s="4" customFormat="1" ht="30" customHeight="1" x14ac:dyDescent="0.3">
      <c r="A18" s="17">
        <v>785525316811</v>
      </c>
      <c r="B18" s="11" t="s">
        <v>126</v>
      </c>
      <c r="C18" s="10" t="s">
        <v>127</v>
      </c>
      <c r="D18" s="12">
        <v>9.99</v>
      </c>
      <c r="E18" s="12">
        <v>4.5</v>
      </c>
      <c r="F18" s="10">
        <v>2</v>
      </c>
      <c r="G18" s="10"/>
      <c r="H18" s="19">
        <f t="shared" si="0"/>
        <v>0</v>
      </c>
    </row>
    <row r="19" spans="1:8" s="4" customFormat="1" x14ac:dyDescent="0.3">
      <c r="C19" s="13"/>
    </row>
  </sheetData>
  <sortState xmlns:xlrd2="http://schemas.microsoft.com/office/spreadsheetml/2017/richdata2" ref="A15:H18">
    <sortCondition ref="B15:B18"/>
  </sortState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FF07-229A-4B8D-8159-0D3EAACCB9F8}">
  <dimension ref="A1:H16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73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/>
      <c r="B9" s="20"/>
      <c r="D9" s="14"/>
      <c r="E9" s="14"/>
      <c r="F9" s="46"/>
      <c r="G9" s="41"/>
      <c r="H9" s="41"/>
    </row>
    <row r="10" spans="1:8" ht="15" customHeight="1" x14ac:dyDescent="0.3">
      <c r="A10" s="32"/>
      <c r="D10" s="14"/>
      <c r="E10" s="14"/>
      <c r="F10" s="46"/>
      <c r="G10" s="251">
        <f>SUM(G15:G16)</f>
        <v>0</v>
      </c>
      <c r="H10" s="253">
        <f>SUM(H15:H16)</f>
        <v>0</v>
      </c>
    </row>
    <row r="11" spans="1:8" ht="15" customHeight="1" x14ac:dyDescent="0.3">
      <c r="A11" s="32"/>
      <c r="F11" s="44"/>
      <c r="G11" s="251"/>
      <c r="H11" s="253"/>
    </row>
    <row r="12" spans="1:8" ht="15" customHeight="1" x14ac:dyDescent="0.3">
      <c r="A12" s="32"/>
      <c r="F12" s="44"/>
      <c r="G12" s="251"/>
      <c r="H12" s="253"/>
    </row>
    <row r="13" spans="1:8" ht="15.75" customHeight="1" x14ac:dyDescent="0.3">
      <c r="A13" s="35"/>
      <c r="B13" s="2"/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9780758659279</v>
      </c>
      <c r="B15" s="15" t="s">
        <v>191</v>
      </c>
      <c r="C15" s="18" t="s">
        <v>74</v>
      </c>
      <c r="D15" s="12">
        <v>44.99</v>
      </c>
      <c r="E15" s="12"/>
      <c r="F15" s="51"/>
      <c r="G15" s="10"/>
      <c r="H15" s="19">
        <f>G15*D15*(1-F15)</f>
        <v>0</v>
      </c>
    </row>
    <row r="16" spans="1:8" ht="30" customHeight="1" x14ac:dyDescent="0.3">
      <c r="A16" s="17">
        <v>9780758672025</v>
      </c>
      <c r="B16" s="15" t="s">
        <v>192</v>
      </c>
      <c r="C16" s="10" t="s">
        <v>193</v>
      </c>
      <c r="D16" s="12">
        <v>14.99</v>
      </c>
      <c r="E16" s="12"/>
      <c r="F16" s="51"/>
      <c r="G16" s="10"/>
      <c r="H16" s="19">
        <f>G16*D16*(1-F16)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135D-B1C9-4157-ACDD-5C4280855E38}">
  <dimension ref="A1:H24"/>
  <sheetViews>
    <sheetView view="pageBreakPreview" topLeftCell="A10" zoomScale="112" zoomScaleNormal="100" zoomScaleSheetLayoutView="112" workbookViewId="0">
      <selection activeCell="G9" sqref="G9"/>
    </sheetView>
  </sheetViews>
  <sheetFormatPr defaultRowHeight="14.4" x14ac:dyDescent="0.3"/>
  <cols>
    <col min="1" max="1" width="14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75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/>
      <c r="F9" s="44"/>
      <c r="G9" s="41"/>
      <c r="H9" s="41"/>
    </row>
    <row r="10" spans="1:8" ht="15" customHeight="1" x14ac:dyDescent="0.3">
      <c r="A10" s="32"/>
      <c r="F10" s="44"/>
      <c r="G10" s="251">
        <f>SUM(G15:G24)</f>
        <v>0</v>
      </c>
      <c r="H10" s="253">
        <f>SUM(H15:H24)</f>
        <v>0</v>
      </c>
    </row>
    <row r="11" spans="1:8" ht="15" customHeight="1" x14ac:dyDescent="0.3">
      <c r="A11" s="32"/>
      <c r="F11" s="44"/>
      <c r="G11" s="251"/>
      <c r="H11" s="253"/>
    </row>
    <row r="12" spans="1:8" ht="15" customHeight="1" x14ac:dyDescent="0.3">
      <c r="A12" s="32"/>
      <c r="F12" s="44"/>
      <c r="G12" s="251"/>
      <c r="H12" s="253"/>
    </row>
    <row r="13" spans="1:8" x14ac:dyDescent="0.3">
      <c r="A13" s="52"/>
      <c r="B13" s="2"/>
      <c r="C13" s="37"/>
      <c r="D13" s="2"/>
      <c r="E13" s="2"/>
      <c r="F13" s="48"/>
      <c r="G13" s="252"/>
      <c r="H13" s="254"/>
    </row>
    <row r="14" spans="1:8" s="6" customFormat="1" ht="29.2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195002068186</v>
      </c>
      <c r="B15" s="15" t="s">
        <v>194</v>
      </c>
      <c r="C15" s="10" t="s">
        <v>195</v>
      </c>
      <c r="D15" s="12">
        <v>31.99</v>
      </c>
      <c r="E15" s="12">
        <v>14.5</v>
      </c>
      <c r="F15" s="10">
        <v>2</v>
      </c>
      <c r="G15" s="10"/>
      <c r="H15" s="19">
        <f>E15*G15</f>
        <v>0</v>
      </c>
    </row>
    <row r="16" spans="1:8" s="4" customFormat="1" ht="30" customHeight="1" x14ac:dyDescent="0.3">
      <c r="A16" s="17">
        <v>195002068162</v>
      </c>
      <c r="B16" s="15" t="s">
        <v>196</v>
      </c>
      <c r="C16" s="10" t="s">
        <v>197</v>
      </c>
      <c r="D16" s="12">
        <v>31.99</v>
      </c>
      <c r="E16" s="12">
        <v>14.5</v>
      </c>
      <c r="F16" s="10">
        <v>2</v>
      </c>
      <c r="G16" s="10"/>
      <c r="H16" s="19">
        <f t="shared" ref="H16:H24" si="0">E16*G16</f>
        <v>0</v>
      </c>
    </row>
    <row r="17" spans="1:8" s="4" customFormat="1" ht="30" customHeight="1" x14ac:dyDescent="0.3">
      <c r="A17" s="17">
        <v>195002068209</v>
      </c>
      <c r="B17" s="15" t="s">
        <v>198</v>
      </c>
      <c r="C17" s="10" t="s">
        <v>199</v>
      </c>
      <c r="D17" s="12">
        <v>31.99</v>
      </c>
      <c r="E17" s="12">
        <v>14.5</v>
      </c>
      <c r="F17" s="10">
        <v>2</v>
      </c>
      <c r="G17" s="10"/>
      <c r="H17" s="19">
        <f t="shared" si="0"/>
        <v>0</v>
      </c>
    </row>
    <row r="18" spans="1:8" s="4" customFormat="1" ht="30" customHeight="1" x14ac:dyDescent="0.3">
      <c r="A18" s="17">
        <v>195002070677</v>
      </c>
      <c r="B18" s="15" t="s">
        <v>200</v>
      </c>
      <c r="C18" s="10" t="s">
        <v>201</v>
      </c>
      <c r="D18" s="12">
        <v>13.99</v>
      </c>
      <c r="E18" s="12">
        <v>6</v>
      </c>
      <c r="F18" s="10">
        <v>2</v>
      </c>
      <c r="G18" s="10"/>
      <c r="H18" s="19">
        <f t="shared" si="0"/>
        <v>0</v>
      </c>
    </row>
    <row r="19" spans="1:8" s="4" customFormat="1" ht="30" customHeight="1" x14ac:dyDescent="0.3">
      <c r="A19" s="17">
        <v>195002070707</v>
      </c>
      <c r="B19" s="15" t="s">
        <v>202</v>
      </c>
      <c r="C19" s="10" t="s">
        <v>203</v>
      </c>
      <c r="D19" s="12">
        <v>13.99</v>
      </c>
      <c r="E19" s="12">
        <v>6</v>
      </c>
      <c r="F19" s="10">
        <v>2</v>
      </c>
      <c r="G19" s="10"/>
      <c r="H19" s="19">
        <f t="shared" si="0"/>
        <v>0</v>
      </c>
    </row>
    <row r="20" spans="1:8" s="4" customFormat="1" ht="30" customHeight="1" x14ac:dyDescent="0.3">
      <c r="A20" s="17">
        <v>195002070738</v>
      </c>
      <c r="B20" s="15" t="s">
        <v>204</v>
      </c>
      <c r="C20" s="10" t="s">
        <v>205</v>
      </c>
      <c r="D20" s="12">
        <v>13.99</v>
      </c>
      <c r="E20" s="12">
        <v>6</v>
      </c>
      <c r="F20" s="10">
        <v>2</v>
      </c>
      <c r="G20" s="10"/>
      <c r="H20" s="19">
        <f t="shared" si="0"/>
        <v>0</v>
      </c>
    </row>
    <row r="21" spans="1:8" ht="30" customHeight="1" x14ac:dyDescent="0.3">
      <c r="A21" s="17">
        <v>195002126787</v>
      </c>
      <c r="B21" s="15" t="s">
        <v>206</v>
      </c>
      <c r="C21" s="10" t="s">
        <v>207</v>
      </c>
      <c r="D21" s="12">
        <v>19.989999999999998</v>
      </c>
      <c r="E21" s="12">
        <v>8.75</v>
      </c>
      <c r="F21" s="10">
        <v>4</v>
      </c>
      <c r="G21" s="10"/>
      <c r="H21" s="19">
        <f t="shared" si="0"/>
        <v>0</v>
      </c>
    </row>
    <row r="22" spans="1:8" ht="30" customHeight="1" x14ac:dyDescent="0.3">
      <c r="A22" s="17">
        <v>195002141353</v>
      </c>
      <c r="B22" s="15" t="s">
        <v>208</v>
      </c>
      <c r="C22" s="10" t="s">
        <v>209</v>
      </c>
      <c r="D22" s="12">
        <v>18.989999999999998</v>
      </c>
      <c r="E22" s="12">
        <v>8.25</v>
      </c>
      <c r="F22" s="10">
        <v>2</v>
      </c>
      <c r="G22" s="10"/>
      <c r="H22" s="19">
        <f t="shared" si="0"/>
        <v>0</v>
      </c>
    </row>
    <row r="23" spans="1:8" ht="30" customHeight="1" x14ac:dyDescent="0.3">
      <c r="A23" s="17">
        <v>886083952746</v>
      </c>
      <c r="B23" s="15" t="s">
        <v>210</v>
      </c>
      <c r="C23" s="10" t="s">
        <v>211</v>
      </c>
      <c r="D23" s="12">
        <v>15.99</v>
      </c>
      <c r="E23" s="12">
        <v>7</v>
      </c>
      <c r="F23" s="10">
        <v>4</v>
      </c>
      <c r="G23" s="10"/>
      <c r="H23" s="19">
        <f t="shared" si="0"/>
        <v>0</v>
      </c>
    </row>
    <row r="24" spans="1:8" ht="30" customHeight="1" x14ac:dyDescent="0.3">
      <c r="A24" s="17">
        <v>195002053434</v>
      </c>
      <c r="B24" s="15" t="s">
        <v>212</v>
      </c>
      <c r="C24" s="10" t="s">
        <v>213</v>
      </c>
      <c r="D24" s="12">
        <v>20.99</v>
      </c>
      <c r="E24" s="12">
        <v>9.25</v>
      </c>
      <c r="F24" s="10">
        <v>2</v>
      </c>
      <c r="G24" s="10"/>
      <c r="H24" s="19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BF2D-A60A-4EC8-8798-7B0A2FE52096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76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/>
      <c r="B9" s="20"/>
      <c r="D9" s="14"/>
      <c r="E9" s="14"/>
      <c r="F9" s="46"/>
      <c r="G9" s="41"/>
      <c r="H9" s="41"/>
    </row>
    <row r="10" spans="1:8" ht="15" customHeight="1" x14ac:dyDescent="0.3">
      <c r="A10" s="32"/>
      <c r="D10" s="14"/>
      <c r="E10" s="14"/>
      <c r="F10" s="46"/>
      <c r="G10" s="251">
        <f>SUM(G15:G17)</f>
        <v>0</v>
      </c>
      <c r="H10" s="253">
        <f>SUM(H15:H17)</f>
        <v>0</v>
      </c>
    </row>
    <row r="11" spans="1:8" ht="15" customHeight="1" x14ac:dyDescent="0.3">
      <c r="A11" s="32"/>
      <c r="F11" s="44"/>
      <c r="G11" s="251"/>
      <c r="H11" s="253"/>
    </row>
    <row r="12" spans="1:8" ht="15" customHeight="1" x14ac:dyDescent="0.3">
      <c r="A12" s="32"/>
      <c r="F12" s="44"/>
      <c r="G12" s="251"/>
      <c r="H12" s="253"/>
    </row>
    <row r="13" spans="1:8" ht="15.75" customHeight="1" x14ac:dyDescent="0.3">
      <c r="A13" s="35"/>
      <c r="B13" s="2"/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9781433592362</v>
      </c>
      <c r="B15" s="15" t="s">
        <v>214</v>
      </c>
      <c r="C15" s="18" t="s">
        <v>215</v>
      </c>
      <c r="D15" s="12">
        <v>19.989999999999998</v>
      </c>
      <c r="E15" s="12"/>
      <c r="F15" s="51"/>
      <c r="G15" s="10"/>
      <c r="H15" s="19">
        <f>G15*D15*(1-F15)</f>
        <v>0</v>
      </c>
    </row>
    <row r="16" spans="1:8" ht="30" customHeight="1" x14ac:dyDescent="0.3">
      <c r="A16" s="17">
        <v>9781433590443</v>
      </c>
      <c r="B16" s="15" t="s">
        <v>216</v>
      </c>
      <c r="C16" s="10"/>
      <c r="D16" s="12">
        <v>59.99</v>
      </c>
      <c r="E16" s="12"/>
      <c r="F16" s="51"/>
      <c r="G16" s="10"/>
      <c r="H16" s="19">
        <f>G16*D16*(1-F16)</f>
        <v>0</v>
      </c>
    </row>
    <row r="17" spans="1:8" ht="30" customHeight="1" x14ac:dyDescent="0.3">
      <c r="A17" s="17">
        <v>9781433592515</v>
      </c>
      <c r="B17" s="15" t="s">
        <v>217</v>
      </c>
      <c r="C17" s="10"/>
      <c r="D17" s="12">
        <v>64.989999999999995</v>
      </c>
      <c r="E17" s="12"/>
      <c r="F17" s="51"/>
      <c r="G17" s="10"/>
      <c r="H17" s="19">
        <f>G17*D17*(1-F17)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C5E6-E133-4383-8360-8B4E3A55E966}">
  <dimension ref="A1:H19"/>
  <sheetViews>
    <sheetView view="pageBreakPreview" topLeftCell="A9" zoomScale="112" zoomScaleNormal="100" zoomScaleSheetLayoutView="112" workbookViewId="0">
      <selection activeCell="C1" sqref="C1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77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ht="30.75" customHeight="1" x14ac:dyDescent="0.3">
      <c r="A9" s="56" t="s">
        <v>22</v>
      </c>
      <c r="B9" s="270" t="s">
        <v>89</v>
      </c>
      <c r="C9" s="270"/>
      <c r="D9" s="270"/>
      <c r="E9" s="270"/>
      <c r="F9" s="271"/>
      <c r="G9" s="41"/>
      <c r="H9" s="41"/>
    </row>
    <row r="10" spans="1:8" ht="15" customHeight="1" x14ac:dyDescent="0.3">
      <c r="A10" s="32" t="s">
        <v>78</v>
      </c>
      <c r="B10" t="s">
        <v>79</v>
      </c>
      <c r="D10" s="14"/>
      <c r="E10" s="14"/>
      <c r="F10" s="46"/>
      <c r="G10" s="251">
        <f>SUM(G15:G16)</f>
        <v>0</v>
      </c>
      <c r="H10" s="253">
        <f>SUM(H15:H16)</f>
        <v>0</v>
      </c>
    </row>
    <row r="11" spans="1:8" ht="15" customHeight="1" x14ac:dyDescent="0.3">
      <c r="A11" s="32" t="s">
        <v>26</v>
      </c>
      <c r="B11" t="s">
        <v>80</v>
      </c>
      <c r="F11" s="44"/>
      <c r="G11" s="251"/>
      <c r="H11" s="253"/>
    </row>
    <row r="12" spans="1:8" ht="15" customHeight="1" x14ac:dyDescent="0.3">
      <c r="A12" s="32" t="s">
        <v>28</v>
      </c>
      <c r="B12" t="s">
        <v>42</v>
      </c>
      <c r="F12" s="44"/>
      <c r="G12" s="251"/>
      <c r="H12" s="253"/>
    </row>
    <row r="13" spans="1:8" ht="15.75" customHeight="1" x14ac:dyDescent="0.3">
      <c r="A13" s="35" t="s">
        <v>30</v>
      </c>
      <c r="B13" s="2" t="s">
        <v>29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9780830777440</v>
      </c>
      <c r="B15" s="15" t="s">
        <v>218</v>
      </c>
      <c r="C15" s="18"/>
      <c r="D15" s="12">
        <v>32.99</v>
      </c>
      <c r="E15" s="12"/>
      <c r="F15" s="51"/>
      <c r="G15" s="10"/>
      <c r="H15" s="19">
        <f>G15*D15*(1-F15)</f>
        <v>0</v>
      </c>
    </row>
    <row r="16" spans="1:8" ht="30" customHeight="1" x14ac:dyDescent="0.3">
      <c r="A16" s="17">
        <v>9780830787005</v>
      </c>
      <c r="B16" s="15" t="s">
        <v>219</v>
      </c>
      <c r="C16" s="10"/>
      <c r="D16" s="12">
        <v>36.99</v>
      </c>
      <c r="E16" s="12"/>
      <c r="F16" s="51"/>
      <c r="G16" s="10"/>
      <c r="H16" s="19">
        <f>G16*D16*(1-F16)</f>
        <v>0</v>
      </c>
    </row>
    <row r="17" spans="1:8" ht="30" customHeight="1" x14ac:dyDescent="0.3">
      <c r="A17" s="17">
        <v>159243</v>
      </c>
      <c r="B17" s="15" t="s">
        <v>486</v>
      </c>
      <c r="C17" s="10"/>
      <c r="D17" s="12">
        <v>0</v>
      </c>
      <c r="E17" s="12"/>
      <c r="F17" s="51"/>
      <c r="G17" s="10"/>
      <c r="H17" s="19">
        <f t="shared" ref="H17:H19" si="0">G17*D17*(1-F17)</f>
        <v>0</v>
      </c>
    </row>
    <row r="18" spans="1:8" ht="30" customHeight="1" x14ac:dyDescent="0.3">
      <c r="A18" s="17">
        <v>159244</v>
      </c>
      <c r="B18" s="15" t="s">
        <v>487</v>
      </c>
      <c r="C18" s="10"/>
      <c r="D18" s="12">
        <v>0</v>
      </c>
      <c r="E18" s="12"/>
      <c r="F18" s="51"/>
      <c r="G18" s="10"/>
      <c r="H18" s="19">
        <f t="shared" si="0"/>
        <v>0</v>
      </c>
    </row>
    <row r="19" spans="1:8" ht="30" customHeight="1" x14ac:dyDescent="0.3">
      <c r="A19" s="17">
        <v>159245</v>
      </c>
      <c r="B19" s="15" t="s">
        <v>488</v>
      </c>
      <c r="C19" s="10"/>
      <c r="D19" s="12">
        <v>0</v>
      </c>
      <c r="E19" s="12"/>
      <c r="F19" s="51"/>
      <c r="G19" s="10"/>
      <c r="H19" s="19">
        <f t="shared" si="0"/>
        <v>0</v>
      </c>
    </row>
  </sheetData>
  <mergeCells count="4">
    <mergeCell ref="A1:B6"/>
    <mergeCell ref="G10:G13"/>
    <mergeCell ref="H10:H13"/>
    <mergeCell ref="B9:F9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119A-63BA-459A-A68A-5300D5BA08FC}">
  <dimension ref="A1"/>
  <sheetViews>
    <sheetView view="pageBreakPreview" zoomScale="60" zoomScaleNormal="100" workbookViewId="0">
      <selection activeCell="O51" sqref="O51"/>
    </sheetView>
  </sheetViews>
  <sheetFormatPr defaultRowHeight="14.4" x14ac:dyDescent="0.3"/>
  <sheetData/>
  <pageMargins left="0.02" right="0" top="0.3" bottom="0.25" header="0.3" footer="0"/>
  <pageSetup scale="95" orientation="portrait" r:id="rId1"/>
  <headerFooter>
    <oddFooter>&amp;C&amp;A - Spring Catalog Purchase Order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1BF4-0E15-471E-BF37-4C590C576192}">
  <dimension ref="A1:H19"/>
  <sheetViews>
    <sheetView view="pageBreakPreview" zoomScale="112" zoomScaleNormal="100" zoomScaleSheetLayoutView="112" workbookViewId="0">
      <selection activeCell="I15" sqref="I15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485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272" t="s">
        <v>90</v>
      </c>
      <c r="C9" s="272"/>
      <c r="D9" s="272"/>
      <c r="E9" s="272"/>
      <c r="F9" s="273"/>
      <c r="G9" s="41"/>
      <c r="H9" s="41"/>
    </row>
    <row r="10" spans="1:8" ht="15" customHeight="1" x14ac:dyDescent="0.3">
      <c r="A10" s="32" t="s">
        <v>78</v>
      </c>
      <c r="B10" s="23" t="s">
        <v>82</v>
      </c>
      <c r="D10" s="14"/>
      <c r="E10" s="14"/>
      <c r="F10" s="46"/>
      <c r="G10" s="251">
        <f>SUM(G15:G19)</f>
        <v>0</v>
      </c>
      <c r="H10" s="253">
        <f>SUM(H15:H19)</f>
        <v>0</v>
      </c>
    </row>
    <row r="11" spans="1:8" ht="15" customHeight="1" x14ac:dyDescent="0.3">
      <c r="A11" s="32" t="s">
        <v>26</v>
      </c>
      <c r="B11" s="24" t="s">
        <v>83</v>
      </c>
      <c r="F11" s="44"/>
      <c r="G11" s="251"/>
      <c r="H11" s="253"/>
    </row>
    <row r="12" spans="1:8" ht="15" customHeight="1" x14ac:dyDescent="0.3">
      <c r="A12" s="32" t="s">
        <v>28</v>
      </c>
      <c r="B12" t="s">
        <v>29</v>
      </c>
      <c r="F12" s="44"/>
      <c r="G12" s="251"/>
      <c r="H12" s="253"/>
    </row>
    <row r="13" spans="1:8" ht="15.75" customHeight="1" x14ac:dyDescent="0.3">
      <c r="A13" s="35" t="s">
        <v>30</v>
      </c>
      <c r="B13" s="36" t="s">
        <v>29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9781546005117</v>
      </c>
      <c r="B15" s="15" t="s">
        <v>220</v>
      </c>
      <c r="C15" s="18" t="s">
        <v>81</v>
      </c>
      <c r="D15" s="12">
        <v>27</v>
      </c>
      <c r="E15" s="12">
        <v>21.97</v>
      </c>
      <c r="F15" s="51"/>
      <c r="G15" s="10"/>
      <c r="H15" s="19">
        <f>G15*D15*(1-F15)</f>
        <v>0</v>
      </c>
    </row>
    <row r="16" spans="1:8" ht="30" customHeight="1" x14ac:dyDescent="0.3">
      <c r="A16" s="17">
        <v>9781546004936</v>
      </c>
      <c r="B16" s="15" t="s">
        <v>221</v>
      </c>
      <c r="C16" s="18" t="s">
        <v>222</v>
      </c>
      <c r="D16" s="12">
        <v>28</v>
      </c>
      <c r="E16" s="12">
        <v>22.97</v>
      </c>
      <c r="F16" s="51"/>
      <c r="G16" s="10"/>
      <c r="H16" s="19">
        <f t="shared" ref="H16:H19" si="0">G16*D16*(1-F16)</f>
        <v>0</v>
      </c>
    </row>
    <row r="17" spans="1:8" ht="30" customHeight="1" x14ac:dyDescent="0.3">
      <c r="A17" s="17">
        <v>9781546004943</v>
      </c>
      <c r="B17" s="15" t="s">
        <v>223</v>
      </c>
      <c r="C17" s="18" t="s">
        <v>222</v>
      </c>
      <c r="D17" s="12">
        <v>16.989999999999998</v>
      </c>
      <c r="E17" s="12">
        <v>13.97</v>
      </c>
      <c r="F17" s="51"/>
      <c r="G17" s="10"/>
      <c r="H17" s="19">
        <f t="shared" si="0"/>
        <v>0</v>
      </c>
    </row>
    <row r="18" spans="1:8" ht="30" customHeight="1" x14ac:dyDescent="0.3">
      <c r="A18" s="17">
        <v>9781546006824</v>
      </c>
      <c r="B18" s="15" t="s">
        <v>224</v>
      </c>
      <c r="C18" s="18" t="s">
        <v>225</v>
      </c>
      <c r="D18" s="12">
        <v>28</v>
      </c>
      <c r="E18" s="12">
        <v>22.97</v>
      </c>
      <c r="F18" s="51"/>
      <c r="G18" s="10"/>
      <c r="H18" s="19">
        <f t="shared" si="0"/>
        <v>0</v>
      </c>
    </row>
    <row r="19" spans="1:8" ht="30" customHeight="1" x14ac:dyDescent="0.3">
      <c r="A19" s="17">
        <v>9781546006893</v>
      </c>
      <c r="B19" s="15" t="s">
        <v>226</v>
      </c>
      <c r="C19" s="18" t="s">
        <v>225</v>
      </c>
      <c r="D19" s="12">
        <v>16.989999999999998</v>
      </c>
      <c r="E19" s="12">
        <v>13.97</v>
      </c>
      <c r="F19" s="51"/>
      <c r="G19" s="10"/>
      <c r="H19" s="19">
        <f t="shared" si="0"/>
        <v>0</v>
      </c>
    </row>
  </sheetData>
  <mergeCells count="4">
    <mergeCell ref="A1:B6"/>
    <mergeCell ref="G10:G13"/>
    <mergeCell ref="H10:H13"/>
    <mergeCell ref="B9:F9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6656-9D1D-4758-AC4C-BB4138E4E187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84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45" t="s">
        <v>91</v>
      </c>
      <c r="C9" s="20"/>
      <c r="D9" s="20"/>
      <c r="E9" s="20"/>
      <c r="F9" s="43"/>
      <c r="G9" s="41"/>
      <c r="H9" s="41"/>
    </row>
    <row r="10" spans="1:8" ht="15" customHeight="1" x14ac:dyDescent="0.3">
      <c r="A10" s="32" t="s">
        <v>78</v>
      </c>
      <c r="B10" t="s">
        <v>92</v>
      </c>
      <c r="D10" s="14"/>
      <c r="E10" s="14"/>
      <c r="F10" s="46"/>
      <c r="G10" s="251">
        <f>SUM(G15:G17)</f>
        <v>0</v>
      </c>
      <c r="H10" s="253">
        <f>SUM(H15:H17)</f>
        <v>0</v>
      </c>
    </row>
    <row r="11" spans="1:8" ht="15" customHeight="1" x14ac:dyDescent="0.3">
      <c r="A11" s="32" t="s">
        <v>26</v>
      </c>
      <c r="B11" t="s">
        <v>80</v>
      </c>
      <c r="F11" s="44"/>
      <c r="G11" s="251"/>
      <c r="H11" s="253"/>
    </row>
    <row r="12" spans="1:8" ht="15" customHeight="1" x14ac:dyDescent="0.3">
      <c r="A12" s="32" t="s">
        <v>28</v>
      </c>
      <c r="B12" s="47" t="s">
        <v>93</v>
      </c>
      <c r="F12" s="44"/>
      <c r="G12" s="251"/>
      <c r="H12" s="253"/>
    </row>
    <row r="13" spans="1:8" ht="15.75" customHeight="1" x14ac:dyDescent="0.3">
      <c r="A13" s="35" t="s">
        <v>30</v>
      </c>
      <c r="B13" s="2" t="s">
        <v>42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9780736985987</v>
      </c>
      <c r="B15" s="15" t="s">
        <v>227</v>
      </c>
      <c r="C15" s="18" t="s">
        <v>228</v>
      </c>
      <c r="D15" s="12">
        <v>17.989999999999998</v>
      </c>
      <c r="E15" s="12"/>
      <c r="F15" s="51">
        <v>0.47</v>
      </c>
      <c r="G15" s="10"/>
      <c r="H15" s="19">
        <f>G15*D15*(1-F15)</f>
        <v>0</v>
      </c>
    </row>
    <row r="16" spans="1:8" ht="30" customHeight="1" x14ac:dyDescent="0.3">
      <c r="A16" s="17">
        <v>9780736985246</v>
      </c>
      <c r="B16" s="15" t="s">
        <v>229</v>
      </c>
      <c r="C16" s="18" t="s">
        <v>230</v>
      </c>
      <c r="D16" s="12">
        <v>17.989999999999998</v>
      </c>
      <c r="E16" s="12"/>
      <c r="F16" s="51">
        <v>0.47</v>
      </c>
      <c r="G16" s="10"/>
      <c r="H16" s="19">
        <f t="shared" ref="H16:H17" si="0">G16*D16*(1-F16)</f>
        <v>0</v>
      </c>
    </row>
    <row r="17" spans="1:8" ht="30" customHeight="1" x14ac:dyDescent="0.3">
      <c r="A17" s="17">
        <v>9780736988384</v>
      </c>
      <c r="B17" s="15" t="s">
        <v>231</v>
      </c>
      <c r="C17" s="18" t="s">
        <v>230</v>
      </c>
      <c r="D17" s="12">
        <v>16.989999999999998</v>
      </c>
      <c r="E17" s="12"/>
      <c r="F17" s="51">
        <v>0.47</v>
      </c>
      <c r="G17" s="10"/>
      <c r="H17" s="19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22517-DD9A-4B62-A85C-7374EF6C2758}">
  <sheetPr>
    <pageSetUpPr fitToPage="1"/>
  </sheetPr>
  <dimension ref="A1:O73"/>
  <sheetViews>
    <sheetView view="pageBreakPreview" topLeftCell="A27" zoomScale="60" zoomScaleNormal="100" workbookViewId="0">
      <selection activeCell="G64" sqref="G64"/>
    </sheetView>
  </sheetViews>
  <sheetFormatPr defaultRowHeight="14.4" x14ac:dyDescent="0.3"/>
  <cols>
    <col min="1" max="1" width="6.109375" style="1" bestFit="1" customWidth="1"/>
    <col min="2" max="2" width="17.44140625" customWidth="1"/>
    <col min="3" max="3" width="47.5546875" customWidth="1"/>
    <col min="4" max="4" width="16.6640625" style="1" bestFit="1" customWidth="1"/>
    <col min="5" max="5" width="16.6640625" style="1" customWidth="1"/>
    <col min="6" max="6" width="10.109375" customWidth="1"/>
    <col min="7" max="7" width="10.33203125" style="1" customWidth="1"/>
    <col min="8" max="8" width="9.6640625" style="244" customWidth="1"/>
    <col min="9" max="9" width="1.6640625" customWidth="1"/>
    <col min="10" max="10" width="9.109375" style="159"/>
    <col min="11" max="12" width="9.109375" style="160"/>
    <col min="14" max="14" width="16.44140625" bestFit="1" customWidth="1"/>
    <col min="15" max="15" width="12.109375" customWidth="1"/>
  </cols>
  <sheetData>
    <row r="1" spans="1:15" ht="37.5" customHeight="1" thickBot="1" x14ac:dyDescent="0.35">
      <c r="A1" s="155"/>
      <c r="B1" s="156"/>
      <c r="C1" s="156"/>
      <c r="D1" s="157"/>
      <c r="E1" s="157"/>
      <c r="F1" s="156"/>
      <c r="G1" s="157"/>
      <c r="H1" s="158" t="s">
        <v>396</v>
      </c>
    </row>
    <row r="2" spans="1:15" ht="6.75" customHeight="1" x14ac:dyDescent="0.3">
      <c r="A2" s="161"/>
      <c r="H2" s="162"/>
    </row>
    <row r="3" spans="1:15" ht="18.75" customHeight="1" x14ac:dyDescent="0.3">
      <c r="A3" s="161"/>
      <c r="B3" s="163" t="s">
        <v>397</v>
      </c>
      <c r="C3" s="164" t="s">
        <v>398</v>
      </c>
      <c r="D3" s="163" t="s">
        <v>399</v>
      </c>
      <c r="E3" s="163"/>
      <c r="F3" s="276">
        <f>F4-15</f>
        <v>45375</v>
      </c>
      <c r="G3" s="276"/>
      <c r="H3" s="162"/>
    </row>
    <row r="4" spans="1:15" ht="18.75" customHeight="1" x14ac:dyDescent="0.3">
      <c r="A4" s="161"/>
      <c r="B4" s="163" t="s">
        <v>400</v>
      </c>
      <c r="C4" s="164"/>
      <c r="D4" s="163" t="s">
        <v>401</v>
      </c>
      <c r="E4" s="163"/>
      <c r="F4" s="276">
        <v>45390</v>
      </c>
      <c r="G4" s="276"/>
      <c r="H4" s="162"/>
      <c r="K4"/>
      <c r="L4"/>
    </row>
    <row r="5" spans="1:15" ht="18.75" customHeight="1" x14ac:dyDescent="0.3">
      <c r="A5" s="161"/>
      <c r="B5" s="163" t="s">
        <v>402</v>
      </c>
      <c r="C5" s="164" t="s">
        <v>403</v>
      </c>
      <c r="D5" s="163" t="s">
        <v>404</v>
      </c>
      <c r="E5" s="163"/>
      <c r="F5" s="276">
        <v>45437</v>
      </c>
      <c r="G5" s="276"/>
      <c r="H5" s="162"/>
      <c r="K5"/>
      <c r="L5"/>
    </row>
    <row r="6" spans="1:15" ht="18.75" customHeight="1" x14ac:dyDescent="0.3">
      <c r="A6" s="161"/>
      <c r="B6" s="163" t="s">
        <v>405</v>
      </c>
      <c r="C6" s="164" t="s">
        <v>406</v>
      </c>
      <c r="D6" s="163" t="s">
        <v>407</v>
      </c>
      <c r="E6" s="163"/>
      <c r="F6" s="277">
        <v>45413</v>
      </c>
      <c r="G6" s="278"/>
      <c r="H6" s="162"/>
      <c r="K6"/>
      <c r="L6"/>
    </row>
    <row r="7" spans="1:15" ht="18.75" customHeight="1" x14ac:dyDescent="0.3">
      <c r="A7" s="161"/>
      <c r="B7" s="163" t="s">
        <v>408</v>
      </c>
      <c r="C7" s="164" t="str">
        <f>H1</f>
        <v>Munce Spring</v>
      </c>
      <c r="D7" s="165" t="s">
        <v>409</v>
      </c>
      <c r="E7" s="165"/>
      <c r="F7" s="276">
        <f ca="1">TODAY()</f>
        <v>45377</v>
      </c>
      <c r="G7" s="279"/>
      <c r="H7" s="162"/>
    </row>
    <row r="8" spans="1:15" ht="18.75" customHeight="1" x14ac:dyDescent="0.3">
      <c r="A8" s="161"/>
      <c r="B8" s="163" t="s">
        <v>410</v>
      </c>
      <c r="C8" s="166" t="s">
        <v>411</v>
      </c>
      <c r="D8" s="163" t="s">
        <v>412</v>
      </c>
      <c r="E8" s="163"/>
      <c r="F8" s="279" t="str">
        <f ca="1">IF(F6&gt;=TODAY(),"90 days","NONE")</f>
        <v>90 days</v>
      </c>
      <c r="G8" s="279"/>
      <c r="H8" s="162"/>
    </row>
    <row r="9" spans="1:15" ht="32.25" customHeight="1" x14ac:dyDescent="0.3">
      <c r="A9" s="274" t="s">
        <v>413</v>
      </c>
      <c r="B9" s="275"/>
      <c r="C9" s="275"/>
      <c r="D9" s="275"/>
      <c r="E9" s="275"/>
      <c r="F9" s="275"/>
      <c r="G9" s="275"/>
      <c r="H9" s="275"/>
    </row>
    <row r="10" spans="1:15" x14ac:dyDescent="0.3">
      <c r="A10" s="167"/>
      <c r="H10" s="162"/>
    </row>
    <row r="11" spans="1:15" ht="15" thickBot="1" x14ac:dyDescent="0.35">
      <c r="A11" s="168" t="s">
        <v>414</v>
      </c>
      <c r="B11" s="169" t="s">
        <v>31</v>
      </c>
      <c r="C11" s="169" t="s">
        <v>350</v>
      </c>
      <c r="D11" s="169" t="s">
        <v>415</v>
      </c>
      <c r="E11" s="169"/>
      <c r="F11" s="169" t="s">
        <v>416</v>
      </c>
      <c r="G11" s="170" t="s">
        <v>33</v>
      </c>
      <c r="H11" s="171" t="s">
        <v>356</v>
      </c>
      <c r="J11" s="172" t="s">
        <v>417</v>
      </c>
      <c r="K11" s="173" t="s">
        <v>418</v>
      </c>
      <c r="L11" s="174" t="s">
        <v>419</v>
      </c>
      <c r="M11" t="s">
        <v>420</v>
      </c>
      <c r="N11" t="s">
        <v>421</v>
      </c>
      <c r="O11" t="s">
        <v>422</v>
      </c>
    </row>
    <row r="12" spans="1:15" x14ac:dyDescent="0.3">
      <c r="A12" s="175">
        <v>4</v>
      </c>
      <c r="B12" s="176">
        <v>9780310095453</v>
      </c>
      <c r="C12" s="177" t="s">
        <v>423</v>
      </c>
      <c r="D12" s="178" t="s">
        <v>424</v>
      </c>
      <c r="E12" s="178"/>
      <c r="F12" s="179">
        <v>19.989999999999998</v>
      </c>
      <c r="G12" s="180" t="s">
        <v>425</v>
      </c>
      <c r="H12" s="181">
        <f>IF(A12&gt;=4,0.64,IF(A12&lt;=3,0.45))</f>
        <v>0.64</v>
      </c>
      <c r="I12" s="182"/>
      <c r="J12" s="183">
        <f>IF(A12&gt;0,(1-(K12/(F12*0.6))),"")</f>
        <v>0.4</v>
      </c>
      <c r="K12" s="184">
        <f t="shared" ref="K12:K53" si="0">IF(A12&gt;0,(F12*(1-H12)),"")</f>
        <v>7.1963999999999988</v>
      </c>
      <c r="L12" s="184">
        <f t="shared" ref="L12:L53" si="1">IF(A12&gt;0,(K12*A12),"")</f>
        <v>28.785599999999995</v>
      </c>
      <c r="M12" s="185">
        <v>1322</v>
      </c>
      <c r="N12" s="186" t="s">
        <v>99</v>
      </c>
      <c r="O12" s="187">
        <v>44918</v>
      </c>
    </row>
    <row r="13" spans="1:15" x14ac:dyDescent="0.3">
      <c r="A13" s="175">
        <v>4</v>
      </c>
      <c r="B13" s="188">
        <v>9780785232247</v>
      </c>
      <c r="C13" s="189" t="s">
        <v>426</v>
      </c>
      <c r="D13" s="178" t="s">
        <v>424</v>
      </c>
      <c r="E13" s="178"/>
      <c r="F13" s="179">
        <v>17.989999999999998</v>
      </c>
      <c r="G13" s="180" t="s">
        <v>425</v>
      </c>
      <c r="H13" s="181">
        <f t="shared" ref="H13:H41" si="2">IF(A13&gt;=4,0.64,IF(A13&lt;=3,0.45))</f>
        <v>0.64</v>
      </c>
      <c r="I13" s="182"/>
      <c r="J13" s="183">
        <f t="shared" ref="J13:J41" si="3">IF(A13&gt;0,(1-(K13/(F13*0.6))),"")</f>
        <v>0.4</v>
      </c>
      <c r="K13" s="184">
        <f t="shared" si="0"/>
        <v>6.476399999999999</v>
      </c>
      <c r="L13" s="184">
        <f t="shared" si="1"/>
        <v>25.905599999999996</v>
      </c>
      <c r="M13" s="185">
        <v>-4115</v>
      </c>
      <c r="N13" s="186" t="s">
        <v>427</v>
      </c>
      <c r="O13" s="187">
        <v>45364</v>
      </c>
    </row>
    <row r="14" spans="1:15" x14ac:dyDescent="0.3">
      <c r="A14" s="175">
        <v>4</v>
      </c>
      <c r="B14" s="190">
        <v>9781400248254</v>
      </c>
      <c r="C14" s="189" t="s">
        <v>428</v>
      </c>
      <c r="D14" s="178" t="s">
        <v>424</v>
      </c>
      <c r="E14" s="178"/>
      <c r="F14" s="179">
        <v>9.99</v>
      </c>
      <c r="G14" s="180" t="s">
        <v>425</v>
      </c>
      <c r="H14" s="181">
        <f t="shared" si="2"/>
        <v>0.64</v>
      </c>
      <c r="I14" s="182"/>
      <c r="J14" s="183">
        <f t="shared" si="3"/>
        <v>0.4</v>
      </c>
      <c r="K14" s="184">
        <f t="shared" si="0"/>
        <v>3.5964</v>
      </c>
      <c r="L14" s="184">
        <f t="shared" si="1"/>
        <v>14.3856</v>
      </c>
      <c r="M14" s="185">
        <v>-1437</v>
      </c>
      <c r="N14" s="186" t="s">
        <v>427</v>
      </c>
      <c r="O14" s="187">
        <v>45364</v>
      </c>
    </row>
    <row r="15" spans="1:15" x14ac:dyDescent="0.3">
      <c r="A15" s="175">
        <v>4</v>
      </c>
      <c r="B15" s="190">
        <v>9781400237920</v>
      </c>
      <c r="C15" s="189" t="s">
        <v>429</v>
      </c>
      <c r="D15" s="178" t="s">
        <v>424</v>
      </c>
      <c r="E15" s="178"/>
      <c r="F15" s="179">
        <v>18.989999999999998</v>
      </c>
      <c r="G15" s="180" t="s">
        <v>425</v>
      </c>
      <c r="H15" s="181">
        <f t="shared" si="2"/>
        <v>0.64</v>
      </c>
      <c r="I15" s="182"/>
      <c r="J15" s="183">
        <f t="shared" si="3"/>
        <v>0.4</v>
      </c>
      <c r="K15" s="184">
        <f t="shared" si="0"/>
        <v>6.8363999999999994</v>
      </c>
      <c r="L15" s="184">
        <f t="shared" si="1"/>
        <v>27.345599999999997</v>
      </c>
      <c r="M15" s="185">
        <v>-457</v>
      </c>
      <c r="N15" s="186" t="s">
        <v>427</v>
      </c>
      <c r="O15" s="187">
        <v>45336</v>
      </c>
    </row>
    <row r="16" spans="1:15" x14ac:dyDescent="0.3">
      <c r="A16" s="175">
        <v>4</v>
      </c>
      <c r="B16" s="190">
        <v>9781400247394</v>
      </c>
      <c r="C16" s="189" t="s">
        <v>430</v>
      </c>
      <c r="D16" s="178" t="s">
        <v>424</v>
      </c>
      <c r="E16" s="178"/>
      <c r="F16" s="179">
        <v>24.99</v>
      </c>
      <c r="G16" s="180" t="s">
        <v>425</v>
      </c>
      <c r="H16" s="181">
        <f t="shared" si="2"/>
        <v>0.64</v>
      </c>
      <c r="I16" s="182"/>
      <c r="J16" s="183">
        <f t="shared" si="3"/>
        <v>0.39999999999999991</v>
      </c>
      <c r="K16" s="184">
        <f t="shared" si="0"/>
        <v>8.9963999999999995</v>
      </c>
      <c r="L16" s="184">
        <f t="shared" si="1"/>
        <v>35.985599999999998</v>
      </c>
      <c r="M16" s="185">
        <v>-54282</v>
      </c>
      <c r="N16" s="186" t="s">
        <v>427</v>
      </c>
      <c r="O16" s="187">
        <v>45350</v>
      </c>
    </row>
    <row r="17" spans="1:15" x14ac:dyDescent="0.3">
      <c r="A17" s="175">
        <v>4</v>
      </c>
      <c r="B17" s="188">
        <v>9781599511016</v>
      </c>
      <c r="C17" s="189" t="s">
        <v>431</v>
      </c>
      <c r="D17" s="178" t="s">
        <v>424</v>
      </c>
      <c r="E17" s="178"/>
      <c r="F17" s="179">
        <v>16.989999999999998</v>
      </c>
      <c r="G17" s="180" t="s">
        <v>425</v>
      </c>
      <c r="H17" s="181">
        <f>IF(A17&gt;=4,0.65,IF(A17&lt;=3,0.45))</f>
        <v>0.65</v>
      </c>
      <c r="I17" s="182"/>
      <c r="J17" s="183">
        <f t="shared" si="3"/>
        <v>0.41666666666666663</v>
      </c>
      <c r="K17" s="184">
        <f t="shared" si="0"/>
        <v>5.9464999999999995</v>
      </c>
      <c r="L17" s="184">
        <f t="shared" si="1"/>
        <v>23.785999999999998</v>
      </c>
      <c r="M17" s="185">
        <v>0</v>
      </c>
      <c r="N17" s="186" t="s">
        <v>427</v>
      </c>
      <c r="O17" s="187">
        <v>45364</v>
      </c>
    </row>
    <row r="18" spans="1:15" x14ac:dyDescent="0.3">
      <c r="A18" s="175">
        <v>4</v>
      </c>
      <c r="B18" s="190">
        <v>9780310165910</v>
      </c>
      <c r="C18" s="189" t="s">
        <v>432</v>
      </c>
      <c r="D18" s="178" t="s">
        <v>424</v>
      </c>
      <c r="E18" s="178"/>
      <c r="F18" s="179">
        <v>21.99</v>
      </c>
      <c r="G18" s="180" t="s">
        <v>425</v>
      </c>
      <c r="H18" s="181">
        <f>IF(A18&gt;=4,0.65,IF(A18&lt;=3,0.45))</f>
        <v>0.65</v>
      </c>
      <c r="I18" s="182"/>
      <c r="J18" s="183">
        <f t="shared" si="3"/>
        <v>0.41666666666666674</v>
      </c>
      <c r="K18" s="184">
        <f t="shared" si="0"/>
        <v>7.6964999999999986</v>
      </c>
      <c r="L18" s="184">
        <f t="shared" si="1"/>
        <v>30.785999999999994</v>
      </c>
      <c r="M18" s="185">
        <v>0</v>
      </c>
      <c r="N18" s="186" t="s">
        <v>427</v>
      </c>
      <c r="O18" s="191">
        <v>45371</v>
      </c>
    </row>
    <row r="19" spans="1:15" ht="28.8" x14ac:dyDescent="0.3">
      <c r="A19" s="175">
        <v>4</v>
      </c>
      <c r="B19" s="190">
        <v>9781400320110</v>
      </c>
      <c r="C19" s="189" t="s">
        <v>433</v>
      </c>
      <c r="D19" s="178" t="s">
        <v>424</v>
      </c>
      <c r="E19" s="178"/>
      <c r="F19" s="179">
        <v>19.989999999999998</v>
      </c>
      <c r="G19" s="180" t="s">
        <v>425</v>
      </c>
      <c r="H19" s="181">
        <f>IF(A19&gt;=4,0.65,IF(A19&lt;=3,0.45))</f>
        <v>0.65</v>
      </c>
      <c r="I19" s="182"/>
      <c r="J19" s="183">
        <f t="shared" si="3"/>
        <v>0.41666666666666663</v>
      </c>
      <c r="K19" s="184">
        <f t="shared" si="0"/>
        <v>6.9964999999999993</v>
      </c>
      <c r="L19" s="184">
        <f t="shared" si="1"/>
        <v>27.985999999999997</v>
      </c>
      <c r="M19" s="192">
        <v>5835</v>
      </c>
      <c r="N19" s="193" t="s">
        <v>99</v>
      </c>
      <c r="O19" s="191">
        <v>45355</v>
      </c>
    </row>
    <row r="20" spans="1:15" x14ac:dyDescent="0.3">
      <c r="A20" s="175">
        <v>4</v>
      </c>
      <c r="B20" s="188">
        <v>9781400310296</v>
      </c>
      <c r="C20" s="189" t="s">
        <v>434</v>
      </c>
      <c r="D20" s="178" t="s">
        <v>424</v>
      </c>
      <c r="E20" s="178"/>
      <c r="F20" s="179">
        <v>19.989999999999998</v>
      </c>
      <c r="G20" s="180" t="s">
        <v>425</v>
      </c>
      <c r="H20" s="181">
        <f t="shared" si="2"/>
        <v>0.64</v>
      </c>
      <c r="I20" s="182"/>
      <c r="J20" s="183">
        <f t="shared" si="3"/>
        <v>0.4</v>
      </c>
      <c r="K20" s="184">
        <f t="shared" si="0"/>
        <v>7.1963999999999988</v>
      </c>
      <c r="L20" s="184">
        <f t="shared" si="1"/>
        <v>28.785599999999995</v>
      </c>
      <c r="M20" s="192">
        <v>27365</v>
      </c>
      <c r="N20" s="186" t="s">
        <v>99</v>
      </c>
      <c r="O20" s="191">
        <v>45373</v>
      </c>
    </row>
    <row r="21" spans="1:15" x14ac:dyDescent="0.3">
      <c r="A21" s="175">
        <v>4</v>
      </c>
      <c r="B21" s="188">
        <v>9780310166115</v>
      </c>
      <c r="C21" s="189" t="s">
        <v>435</v>
      </c>
      <c r="D21" s="178" t="s">
        <v>424</v>
      </c>
      <c r="E21" s="178"/>
      <c r="F21" s="179">
        <v>26.99</v>
      </c>
      <c r="G21" s="180" t="s">
        <v>425</v>
      </c>
      <c r="H21" s="181">
        <f t="shared" si="2"/>
        <v>0.64</v>
      </c>
      <c r="I21" s="182"/>
      <c r="J21" s="183">
        <f t="shared" si="3"/>
        <v>0.4</v>
      </c>
      <c r="K21" s="184">
        <f t="shared" si="0"/>
        <v>9.7163999999999984</v>
      </c>
      <c r="L21" s="184">
        <f t="shared" si="1"/>
        <v>38.865599999999993</v>
      </c>
      <c r="M21" s="192">
        <v>0</v>
      </c>
      <c r="N21" s="193" t="s">
        <v>427</v>
      </c>
      <c r="O21" s="191">
        <v>45385</v>
      </c>
    </row>
    <row r="22" spans="1:15" x14ac:dyDescent="0.3">
      <c r="A22" s="175">
        <v>4</v>
      </c>
      <c r="B22" s="188">
        <v>9781400246878</v>
      </c>
      <c r="C22" s="189" t="s">
        <v>436</v>
      </c>
      <c r="D22" s="178" t="s">
        <v>424</v>
      </c>
      <c r="E22" s="178"/>
      <c r="F22" s="179">
        <v>24.99</v>
      </c>
      <c r="G22" s="180" t="s">
        <v>425</v>
      </c>
      <c r="H22" s="181">
        <f>IF(A22&gt;=4,0.65,IF(A22&lt;=3,0.45))</f>
        <v>0.65</v>
      </c>
      <c r="I22" s="182"/>
      <c r="J22" s="183">
        <f t="shared" si="3"/>
        <v>0.41666666666666663</v>
      </c>
      <c r="K22" s="184">
        <f t="shared" si="0"/>
        <v>8.7464999999999993</v>
      </c>
      <c r="L22" s="184">
        <f t="shared" si="1"/>
        <v>34.985999999999997</v>
      </c>
      <c r="M22" s="192">
        <v>2127</v>
      </c>
      <c r="N22" s="186" t="s">
        <v>427</v>
      </c>
      <c r="O22" s="191">
        <v>45329</v>
      </c>
    </row>
    <row r="23" spans="1:15" x14ac:dyDescent="0.3">
      <c r="A23" s="175">
        <v>4</v>
      </c>
      <c r="B23" s="194">
        <v>9781400243099</v>
      </c>
      <c r="C23" s="189" t="s">
        <v>437</v>
      </c>
      <c r="D23" s="178" t="s">
        <v>424</v>
      </c>
      <c r="E23" s="178"/>
      <c r="F23" s="179">
        <v>14.99</v>
      </c>
      <c r="G23" s="180" t="s">
        <v>425</v>
      </c>
      <c r="H23" s="181">
        <f t="shared" si="2"/>
        <v>0.64</v>
      </c>
      <c r="I23" s="182"/>
      <c r="J23" s="183">
        <f t="shared" si="3"/>
        <v>0.4</v>
      </c>
      <c r="K23" s="184">
        <f t="shared" si="0"/>
        <v>5.3963999999999999</v>
      </c>
      <c r="L23" s="184">
        <f t="shared" si="1"/>
        <v>21.585599999999999</v>
      </c>
      <c r="M23" s="192">
        <v>-2697</v>
      </c>
      <c r="N23" s="186" t="s">
        <v>427</v>
      </c>
      <c r="O23" s="187">
        <v>45329</v>
      </c>
    </row>
    <row r="24" spans="1:15" ht="28.8" x14ac:dyDescent="0.3">
      <c r="A24" s="175">
        <v>4</v>
      </c>
      <c r="B24" s="188">
        <v>9781400246496</v>
      </c>
      <c r="C24" s="189" t="s">
        <v>438</v>
      </c>
      <c r="D24" s="178" t="s">
        <v>424</v>
      </c>
      <c r="E24" s="178"/>
      <c r="F24" s="179">
        <v>14.99</v>
      </c>
      <c r="G24" s="180" t="s">
        <v>425</v>
      </c>
      <c r="H24" s="181">
        <f t="shared" si="2"/>
        <v>0.64</v>
      </c>
      <c r="I24" s="182"/>
      <c r="J24" s="183">
        <f t="shared" si="3"/>
        <v>0.4</v>
      </c>
      <c r="K24" s="184">
        <f t="shared" si="0"/>
        <v>5.3963999999999999</v>
      </c>
      <c r="L24" s="184">
        <f t="shared" si="1"/>
        <v>21.585599999999999</v>
      </c>
      <c r="M24" s="192">
        <v>-4106</v>
      </c>
      <c r="N24" s="186" t="s">
        <v>427</v>
      </c>
      <c r="O24" s="187">
        <v>45329</v>
      </c>
    </row>
    <row r="25" spans="1:15" ht="28.8" x14ac:dyDescent="0.3">
      <c r="A25" s="175">
        <v>4</v>
      </c>
      <c r="B25" s="188">
        <v>9781400246564</v>
      </c>
      <c r="C25" s="189" t="s">
        <v>439</v>
      </c>
      <c r="D25" s="178" t="s">
        <v>424</v>
      </c>
      <c r="E25" s="178"/>
      <c r="F25" s="179">
        <v>14.99</v>
      </c>
      <c r="G25" s="180" t="s">
        <v>425</v>
      </c>
      <c r="H25" s="181">
        <f t="shared" si="2"/>
        <v>0.64</v>
      </c>
      <c r="I25" s="182"/>
      <c r="J25" s="183">
        <f t="shared" si="3"/>
        <v>0.4</v>
      </c>
      <c r="K25" s="184">
        <f t="shared" si="0"/>
        <v>5.3963999999999999</v>
      </c>
      <c r="L25" s="184">
        <f t="shared" si="1"/>
        <v>21.585599999999999</v>
      </c>
      <c r="M25" s="192">
        <v>-2764</v>
      </c>
      <c r="N25" s="186" t="s">
        <v>427</v>
      </c>
      <c r="O25" s="187">
        <v>45329</v>
      </c>
    </row>
    <row r="26" spans="1:15" ht="28.8" x14ac:dyDescent="0.3">
      <c r="A26" s="175">
        <v>4</v>
      </c>
      <c r="B26" s="188">
        <v>9781400246557</v>
      </c>
      <c r="C26" s="189" t="s">
        <v>440</v>
      </c>
      <c r="D26" s="178" t="s">
        <v>424</v>
      </c>
      <c r="E26" s="178"/>
      <c r="F26" s="179">
        <v>14.99</v>
      </c>
      <c r="G26" s="180" t="s">
        <v>425</v>
      </c>
      <c r="H26" s="181">
        <f t="shared" si="2"/>
        <v>0.64</v>
      </c>
      <c r="I26" s="182"/>
      <c r="J26" s="183">
        <f t="shared" si="3"/>
        <v>0.4</v>
      </c>
      <c r="K26" s="184">
        <f t="shared" si="0"/>
        <v>5.3963999999999999</v>
      </c>
      <c r="L26" s="184">
        <f t="shared" si="1"/>
        <v>21.585599999999999</v>
      </c>
      <c r="M26" s="192">
        <v>-2090</v>
      </c>
      <c r="N26" s="186" t="s">
        <v>427</v>
      </c>
      <c r="O26" s="187">
        <v>45329</v>
      </c>
    </row>
    <row r="27" spans="1:15" ht="28.8" x14ac:dyDescent="0.3">
      <c r="A27" s="175">
        <v>4</v>
      </c>
      <c r="B27" s="190">
        <v>9781400246526</v>
      </c>
      <c r="C27" s="189" t="s">
        <v>441</v>
      </c>
      <c r="D27" s="178" t="s">
        <v>424</v>
      </c>
      <c r="E27" s="178"/>
      <c r="F27" s="179">
        <v>14.99</v>
      </c>
      <c r="G27" s="180" t="s">
        <v>425</v>
      </c>
      <c r="H27" s="181">
        <f t="shared" si="2"/>
        <v>0.64</v>
      </c>
      <c r="I27" s="182"/>
      <c r="J27" s="183">
        <f t="shared" si="3"/>
        <v>0.4</v>
      </c>
      <c r="K27" s="184">
        <f t="shared" si="0"/>
        <v>5.3963999999999999</v>
      </c>
      <c r="L27" s="184">
        <f t="shared" si="1"/>
        <v>21.585599999999999</v>
      </c>
      <c r="M27" s="192">
        <v>-4680</v>
      </c>
      <c r="N27" s="186" t="s">
        <v>427</v>
      </c>
      <c r="O27" s="187">
        <v>45329</v>
      </c>
    </row>
    <row r="28" spans="1:15" ht="28.8" x14ac:dyDescent="0.3">
      <c r="A28" s="175">
        <v>4</v>
      </c>
      <c r="B28" s="190">
        <v>9781400246533</v>
      </c>
      <c r="C28" s="189" t="s">
        <v>442</v>
      </c>
      <c r="D28" s="178" t="s">
        <v>424</v>
      </c>
      <c r="E28" s="178"/>
      <c r="F28" s="179">
        <v>14.99</v>
      </c>
      <c r="G28" s="180" t="s">
        <v>425</v>
      </c>
      <c r="H28" s="181">
        <f t="shared" si="2"/>
        <v>0.64</v>
      </c>
      <c r="I28" s="182"/>
      <c r="J28" s="183">
        <f t="shared" si="3"/>
        <v>0.4</v>
      </c>
      <c r="K28" s="184">
        <f t="shared" si="0"/>
        <v>5.3963999999999999</v>
      </c>
      <c r="L28" s="184">
        <f t="shared" si="1"/>
        <v>21.585599999999999</v>
      </c>
      <c r="M28" s="192">
        <v>-5054</v>
      </c>
      <c r="N28" s="186" t="s">
        <v>427</v>
      </c>
      <c r="O28" s="191">
        <v>45329</v>
      </c>
    </row>
    <row r="29" spans="1:15" x14ac:dyDescent="0.3">
      <c r="A29" s="175">
        <v>4</v>
      </c>
      <c r="B29" s="188">
        <v>9780310154686</v>
      </c>
      <c r="C29" s="189" t="s">
        <v>443</v>
      </c>
      <c r="D29" s="178" t="s">
        <v>424</v>
      </c>
      <c r="E29" s="178"/>
      <c r="F29" s="179">
        <v>19.989999999999998</v>
      </c>
      <c r="G29" s="180" t="s">
        <v>425</v>
      </c>
      <c r="H29" s="181">
        <f t="shared" si="2"/>
        <v>0.64</v>
      </c>
      <c r="I29" s="182"/>
      <c r="J29" s="183">
        <f t="shared" si="3"/>
        <v>0.4</v>
      </c>
      <c r="K29" s="184">
        <f t="shared" si="0"/>
        <v>7.1963999999999988</v>
      </c>
      <c r="L29" s="184">
        <f t="shared" si="1"/>
        <v>28.785599999999995</v>
      </c>
      <c r="M29" s="192">
        <v>2903</v>
      </c>
      <c r="N29" s="193" t="s">
        <v>427</v>
      </c>
      <c r="O29" s="191">
        <v>45343</v>
      </c>
    </row>
    <row r="30" spans="1:15" x14ac:dyDescent="0.3">
      <c r="A30" s="175">
        <v>4</v>
      </c>
      <c r="B30" s="188">
        <v>9781400323081</v>
      </c>
      <c r="C30" s="189" t="s">
        <v>444</v>
      </c>
      <c r="D30" s="178" t="s">
        <v>424</v>
      </c>
      <c r="E30" s="178"/>
      <c r="F30" s="179">
        <v>14.99</v>
      </c>
      <c r="G30" s="180" t="s">
        <v>425</v>
      </c>
      <c r="H30" s="181">
        <f t="shared" si="2"/>
        <v>0.64</v>
      </c>
      <c r="I30" s="182"/>
      <c r="J30" s="183">
        <f t="shared" si="3"/>
        <v>0.4</v>
      </c>
      <c r="K30" s="184">
        <f t="shared" si="0"/>
        <v>5.3963999999999999</v>
      </c>
      <c r="L30" s="184">
        <f t="shared" si="1"/>
        <v>21.585599999999999</v>
      </c>
      <c r="M30" s="192">
        <v>174</v>
      </c>
      <c r="N30" s="186" t="s">
        <v>99</v>
      </c>
      <c r="O30" s="191">
        <v>44333</v>
      </c>
    </row>
    <row r="31" spans="1:15" x14ac:dyDescent="0.3">
      <c r="A31" s="175">
        <v>4</v>
      </c>
      <c r="B31" s="190">
        <v>9781400228683</v>
      </c>
      <c r="C31" s="189" t="s">
        <v>445</v>
      </c>
      <c r="D31" s="178" t="s">
        <v>424</v>
      </c>
      <c r="E31" s="178"/>
      <c r="F31" s="179">
        <v>18.989999999999998</v>
      </c>
      <c r="G31" s="180" t="s">
        <v>425</v>
      </c>
      <c r="H31" s="181">
        <f t="shared" si="2"/>
        <v>0.64</v>
      </c>
      <c r="I31" s="182"/>
      <c r="J31" s="183">
        <f t="shared" si="3"/>
        <v>0.4</v>
      </c>
      <c r="K31" s="184">
        <f t="shared" si="0"/>
        <v>6.8363999999999994</v>
      </c>
      <c r="L31" s="184">
        <f t="shared" si="1"/>
        <v>27.345599999999997</v>
      </c>
      <c r="M31" s="192">
        <v>700</v>
      </c>
      <c r="N31" s="186" t="s">
        <v>99</v>
      </c>
      <c r="O31" s="191">
        <v>1</v>
      </c>
    </row>
    <row r="32" spans="1:15" x14ac:dyDescent="0.3">
      <c r="A32" s="175">
        <v>4</v>
      </c>
      <c r="B32" s="190">
        <v>9780718085223</v>
      </c>
      <c r="C32" s="189" t="s">
        <v>446</v>
      </c>
      <c r="D32" s="178" t="s">
        <v>424</v>
      </c>
      <c r="E32" s="178"/>
      <c r="F32" s="179">
        <v>24.99</v>
      </c>
      <c r="G32" s="180" t="s">
        <v>425</v>
      </c>
      <c r="H32" s="181">
        <f t="shared" si="2"/>
        <v>0.64</v>
      </c>
      <c r="I32" s="182"/>
      <c r="J32" s="183">
        <f t="shared" si="3"/>
        <v>0.39999999999999991</v>
      </c>
      <c r="K32" s="184">
        <f t="shared" si="0"/>
        <v>8.9963999999999995</v>
      </c>
      <c r="L32" s="184">
        <f t="shared" si="1"/>
        <v>35.985599999999998</v>
      </c>
      <c r="M32" s="192">
        <v>853</v>
      </c>
      <c r="N32" s="186" t="s">
        <v>99</v>
      </c>
      <c r="O32" s="191">
        <v>44132</v>
      </c>
    </row>
    <row r="33" spans="1:15" x14ac:dyDescent="0.3">
      <c r="A33" s="175">
        <v>4</v>
      </c>
      <c r="B33" s="195">
        <v>9781400313266</v>
      </c>
      <c r="C33" s="189" t="s">
        <v>447</v>
      </c>
      <c r="D33" s="178" t="s">
        <v>424</v>
      </c>
      <c r="E33" s="178"/>
      <c r="F33" s="179">
        <v>16.989999999999998</v>
      </c>
      <c r="G33" s="180" t="s">
        <v>425</v>
      </c>
      <c r="H33" s="181">
        <f t="shared" si="2"/>
        <v>0.64</v>
      </c>
      <c r="I33" s="182"/>
      <c r="J33" s="183">
        <f t="shared" si="3"/>
        <v>0.4</v>
      </c>
      <c r="K33" s="184">
        <f t="shared" si="0"/>
        <v>6.1163999999999996</v>
      </c>
      <c r="L33" s="184">
        <f t="shared" si="1"/>
        <v>24.465599999999998</v>
      </c>
      <c r="M33" s="192">
        <v>1048</v>
      </c>
      <c r="N33" s="186" t="s">
        <v>99</v>
      </c>
      <c r="O33" s="191">
        <v>44866</v>
      </c>
    </row>
    <row r="34" spans="1:15" x14ac:dyDescent="0.3">
      <c r="A34" s="175">
        <v>4</v>
      </c>
      <c r="B34" s="176">
        <v>9780310346203</v>
      </c>
      <c r="C34" s="189" t="s">
        <v>448</v>
      </c>
      <c r="D34" s="178" t="s">
        <v>424</v>
      </c>
      <c r="E34" s="178"/>
      <c r="F34" s="179">
        <v>22.99</v>
      </c>
      <c r="G34" s="180" t="s">
        <v>425</v>
      </c>
      <c r="H34" s="181">
        <f t="shared" si="2"/>
        <v>0.64</v>
      </c>
      <c r="I34" s="182"/>
      <c r="J34" s="183">
        <f t="shared" si="3"/>
        <v>0.4</v>
      </c>
      <c r="K34" s="184">
        <f t="shared" si="0"/>
        <v>8.2763999999999989</v>
      </c>
      <c r="L34" s="184">
        <f t="shared" si="1"/>
        <v>33.105599999999995</v>
      </c>
      <c r="M34" s="192">
        <v>4019</v>
      </c>
      <c r="N34" s="193" t="s">
        <v>99</v>
      </c>
      <c r="O34" s="191">
        <v>45310</v>
      </c>
    </row>
    <row r="35" spans="1:15" x14ac:dyDescent="0.3">
      <c r="A35" s="175">
        <v>4</v>
      </c>
      <c r="B35" s="190">
        <v>9781400247691</v>
      </c>
      <c r="C35" s="189" t="s">
        <v>449</v>
      </c>
      <c r="D35" s="178" t="s">
        <v>424</v>
      </c>
      <c r="E35" s="178"/>
      <c r="F35" s="179">
        <v>19.989999999999998</v>
      </c>
      <c r="G35" s="180" t="s">
        <v>425</v>
      </c>
      <c r="H35" s="181">
        <f t="shared" si="2"/>
        <v>0.64</v>
      </c>
      <c r="I35" s="182"/>
      <c r="J35" s="183">
        <f t="shared" si="3"/>
        <v>0.4</v>
      </c>
      <c r="K35" s="184">
        <f t="shared" si="0"/>
        <v>7.1963999999999988</v>
      </c>
      <c r="L35" s="184">
        <f t="shared" si="1"/>
        <v>28.785599999999995</v>
      </c>
      <c r="M35" s="192">
        <v>28632</v>
      </c>
      <c r="N35" s="186" t="s">
        <v>427</v>
      </c>
      <c r="O35" s="187">
        <v>45336</v>
      </c>
    </row>
    <row r="36" spans="1:15" x14ac:dyDescent="0.3">
      <c r="A36" s="175">
        <v>4</v>
      </c>
      <c r="B36" s="190">
        <v>9781400230181</v>
      </c>
      <c r="C36" s="189" t="s">
        <v>450</v>
      </c>
      <c r="D36" s="178" t="s">
        <v>424</v>
      </c>
      <c r="E36" s="178"/>
      <c r="F36" s="179">
        <v>28.99</v>
      </c>
      <c r="G36" s="180" t="s">
        <v>425</v>
      </c>
      <c r="H36" s="181">
        <f t="shared" si="2"/>
        <v>0.64</v>
      </c>
      <c r="I36" s="182"/>
      <c r="J36" s="183">
        <f t="shared" si="3"/>
        <v>0.4</v>
      </c>
      <c r="K36" s="184">
        <f t="shared" si="0"/>
        <v>10.436399999999999</v>
      </c>
      <c r="L36" s="184">
        <f t="shared" si="1"/>
        <v>41.745599999999996</v>
      </c>
      <c r="M36" s="192">
        <v>-27875</v>
      </c>
      <c r="N36" s="186" t="s">
        <v>427</v>
      </c>
      <c r="O36" s="191">
        <v>45336</v>
      </c>
    </row>
    <row r="37" spans="1:15" x14ac:dyDescent="0.3">
      <c r="A37" s="175">
        <v>4</v>
      </c>
      <c r="B37" s="190">
        <v>9781400243273</v>
      </c>
      <c r="C37" s="189" t="s">
        <v>451</v>
      </c>
      <c r="D37" s="178" t="s">
        <v>424</v>
      </c>
      <c r="E37" s="178"/>
      <c r="F37" s="179">
        <v>19.989999999999998</v>
      </c>
      <c r="G37" s="180" t="s">
        <v>425</v>
      </c>
      <c r="H37" s="181">
        <f t="shared" si="2"/>
        <v>0.64</v>
      </c>
      <c r="I37" s="182"/>
      <c r="J37" s="183">
        <f t="shared" si="3"/>
        <v>0.4</v>
      </c>
      <c r="K37" s="184">
        <f t="shared" si="0"/>
        <v>7.1963999999999988</v>
      </c>
      <c r="L37" s="184">
        <f t="shared" si="1"/>
        <v>28.785599999999995</v>
      </c>
      <c r="M37" s="192">
        <v>-1782</v>
      </c>
      <c r="N37" s="186" t="s">
        <v>427</v>
      </c>
      <c r="O37" s="191">
        <v>45350</v>
      </c>
    </row>
    <row r="38" spans="1:15" x14ac:dyDescent="0.3">
      <c r="A38" s="175">
        <v>4</v>
      </c>
      <c r="B38" s="190">
        <v>9781400246137</v>
      </c>
      <c r="C38" s="189" t="s">
        <v>452</v>
      </c>
      <c r="D38" s="178" t="s">
        <v>424</v>
      </c>
      <c r="E38" s="178"/>
      <c r="F38" s="179">
        <v>28.99</v>
      </c>
      <c r="G38" s="180" t="s">
        <v>425</v>
      </c>
      <c r="H38" s="181">
        <f t="shared" si="2"/>
        <v>0.64</v>
      </c>
      <c r="I38" s="182"/>
      <c r="J38" s="183">
        <f t="shared" si="3"/>
        <v>0.4</v>
      </c>
      <c r="K38" s="184">
        <f t="shared" si="0"/>
        <v>10.436399999999999</v>
      </c>
      <c r="L38" s="184">
        <f t="shared" si="1"/>
        <v>41.745599999999996</v>
      </c>
      <c r="M38" s="192">
        <v>-2055</v>
      </c>
      <c r="N38" s="186" t="s">
        <v>427</v>
      </c>
      <c r="O38" s="191">
        <v>45399</v>
      </c>
    </row>
    <row r="39" spans="1:15" x14ac:dyDescent="0.3">
      <c r="A39" s="175">
        <v>4</v>
      </c>
      <c r="B39" s="190">
        <v>9780310361374</v>
      </c>
      <c r="C39" s="189" t="s">
        <v>453</v>
      </c>
      <c r="D39" s="178" t="s">
        <v>424</v>
      </c>
      <c r="E39" s="178"/>
      <c r="F39" s="179">
        <v>19.989999999999998</v>
      </c>
      <c r="G39" s="180" t="s">
        <v>425</v>
      </c>
      <c r="H39" s="181">
        <f t="shared" si="2"/>
        <v>0.64</v>
      </c>
      <c r="I39" s="182"/>
      <c r="J39" s="183">
        <f t="shared" si="3"/>
        <v>0.4</v>
      </c>
      <c r="K39" s="184">
        <f t="shared" si="0"/>
        <v>7.1963999999999988</v>
      </c>
      <c r="L39" s="184">
        <f t="shared" si="1"/>
        <v>28.785599999999995</v>
      </c>
      <c r="M39" s="192">
        <v>-826</v>
      </c>
      <c r="N39" s="193" t="s">
        <v>427</v>
      </c>
      <c r="O39" s="191">
        <v>45343</v>
      </c>
    </row>
    <row r="40" spans="1:15" ht="28.8" x14ac:dyDescent="0.3">
      <c r="A40" s="175">
        <v>4</v>
      </c>
      <c r="B40" s="190">
        <v>9781404118751</v>
      </c>
      <c r="C40" s="189" t="s">
        <v>454</v>
      </c>
      <c r="D40" s="178" t="s">
        <v>424</v>
      </c>
      <c r="E40" s="178"/>
      <c r="F40" s="179">
        <v>17.989999999999998</v>
      </c>
      <c r="G40" s="180" t="s">
        <v>425</v>
      </c>
      <c r="H40" s="181">
        <f t="shared" si="2"/>
        <v>0.64</v>
      </c>
      <c r="I40" s="182"/>
      <c r="J40" s="183">
        <f t="shared" si="3"/>
        <v>0.4</v>
      </c>
      <c r="K40" s="184">
        <f t="shared" si="0"/>
        <v>6.476399999999999</v>
      </c>
      <c r="L40" s="184">
        <f t="shared" si="1"/>
        <v>25.905599999999996</v>
      </c>
      <c r="M40" s="192">
        <v>3531</v>
      </c>
      <c r="N40" s="193" t="s">
        <v>99</v>
      </c>
      <c r="O40" s="191">
        <v>1</v>
      </c>
    </row>
    <row r="41" spans="1:15" x14ac:dyDescent="0.3">
      <c r="A41" s="175">
        <v>4</v>
      </c>
      <c r="B41" s="190">
        <v>9780840716651</v>
      </c>
      <c r="C41" s="189" t="s">
        <v>455</v>
      </c>
      <c r="D41" s="178" t="s">
        <v>424</v>
      </c>
      <c r="E41" s="178"/>
      <c r="F41" s="179">
        <v>17.989999999999998</v>
      </c>
      <c r="G41" s="180" t="s">
        <v>425</v>
      </c>
      <c r="H41" s="181">
        <f t="shared" si="2"/>
        <v>0.64</v>
      </c>
      <c r="I41" s="182"/>
      <c r="J41" s="183">
        <f t="shared" si="3"/>
        <v>0.4</v>
      </c>
      <c r="K41" s="184">
        <f t="shared" si="0"/>
        <v>6.476399999999999</v>
      </c>
      <c r="L41" s="184">
        <f t="shared" si="1"/>
        <v>25.905599999999996</v>
      </c>
      <c r="M41" s="192">
        <v>3799</v>
      </c>
      <c r="N41" s="186" t="s">
        <v>427</v>
      </c>
      <c r="O41" s="191">
        <v>45336</v>
      </c>
    </row>
    <row r="42" spans="1:15" ht="28.8" x14ac:dyDescent="0.3">
      <c r="A42" s="175">
        <v>2</v>
      </c>
      <c r="B42" s="188">
        <v>9780310461081</v>
      </c>
      <c r="C42" s="189" t="s">
        <v>456</v>
      </c>
      <c r="D42" s="178" t="s">
        <v>457</v>
      </c>
      <c r="E42" s="178"/>
      <c r="F42" s="179">
        <v>74.989999999999995</v>
      </c>
      <c r="G42" s="180" t="s">
        <v>458</v>
      </c>
      <c r="H42" s="181">
        <f t="shared" ref="H42:H48" si="4">IF(A42&gt;=2,0.6,IF(A42&lt;=3,0.45))</f>
        <v>0.6</v>
      </c>
      <c r="I42" s="182"/>
      <c r="J42" s="183">
        <f t="shared" ref="J42:J48" si="5">IF(A42&gt;0,(1-(K42/(F42*0.7))),"")</f>
        <v>0.42857142857142849</v>
      </c>
      <c r="K42" s="184">
        <f t="shared" si="0"/>
        <v>29.995999999999999</v>
      </c>
      <c r="L42" s="184">
        <f t="shared" si="1"/>
        <v>59.991999999999997</v>
      </c>
      <c r="M42" s="192">
        <v>1876</v>
      </c>
      <c r="N42" s="193" t="s">
        <v>427</v>
      </c>
      <c r="O42" s="191">
        <v>45329</v>
      </c>
    </row>
    <row r="43" spans="1:15" ht="43.2" x14ac:dyDescent="0.3">
      <c r="A43" s="175">
        <v>2</v>
      </c>
      <c r="B43" s="188">
        <v>9780310449140</v>
      </c>
      <c r="C43" s="189" t="s">
        <v>459</v>
      </c>
      <c r="D43" s="178" t="s">
        <v>457</v>
      </c>
      <c r="E43" s="178"/>
      <c r="F43" s="179">
        <v>74.989999999999995</v>
      </c>
      <c r="G43" s="180" t="s">
        <v>458</v>
      </c>
      <c r="H43" s="181">
        <f t="shared" si="4"/>
        <v>0.6</v>
      </c>
      <c r="I43" s="182"/>
      <c r="J43" s="183">
        <f t="shared" si="5"/>
        <v>0.42857142857142849</v>
      </c>
      <c r="K43" s="184">
        <f t="shared" si="0"/>
        <v>29.995999999999999</v>
      </c>
      <c r="L43" s="184">
        <f t="shared" si="1"/>
        <v>59.991999999999997</v>
      </c>
      <c r="M43" s="192">
        <v>1682</v>
      </c>
      <c r="N43" s="186" t="s">
        <v>99</v>
      </c>
      <c r="O43" s="191">
        <v>45303</v>
      </c>
    </row>
    <row r="44" spans="1:15" ht="43.2" x14ac:dyDescent="0.3">
      <c r="A44" s="175">
        <v>2</v>
      </c>
      <c r="B44" s="188">
        <v>9780310449126</v>
      </c>
      <c r="C44" s="189" t="s">
        <v>460</v>
      </c>
      <c r="D44" s="178" t="s">
        <v>457</v>
      </c>
      <c r="E44" s="178"/>
      <c r="F44" s="179">
        <v>74.989999999999995</v>
      </c>
      <c r="G44" s="180" t="s">
        <v>458</v>
      </c>
      <c r="H44" s="181">
        <f t="shared" si="4"/>
        <v>0.6</v>
      </c>
      <c r="I44" s="182"/>
      <c r="J44" s="183">
        <f t="shared" si="5"/>
        <v>0.42857142857142849</v>
      </c>
      <c r="K44" s="184">
        <f t="shared" si="0"/>
        <v>29.995999999999999</v>
      </c>
      <c r="L44" s="184">
        <f t="shared" si="1"/>
        <v>59.991999999999997</v>
      </c>
      <c r="M44" s="192">
        <v>817</v>
      </c>
      <c r="N44" s="193" t="s">
        <v>99</v>
      </c>
      <c r="O44" s="191">
        <v>45324</v>
      </c>
    </row>
    <row r="45" spans="1:15" ht="43.2" x14ac:dyDescent="0.3">
      <c r="A45" s="175">
        <v>2</v>
      </c>
      <c r="B45" s="194">
        <v>9780310463122</v>
      </c>
      <c r="C45" s="189" t="s">
        <v>461</v>
      </c>
      <c r="D45" s="178" t="s">
        <v>457</v>
      </c>
      <c r="E45" s="178"/>
      <c r="F45" s="179">
        <v>64.989999999999995</v>
      </c>
      <c r="G45" s="180" t="s">
        <v>458</v>
      </c>
      <c r="H45" s="181">
        <f t="shared" si="4"/>
        <v>0.6</v>
      </c>
      <c r="I45" s="182"/>
      <c r="J45" s="183">
        <f t="shared" si="5"/>
        <v>0.42857142857142849</v>
      </c>
      <c r="K45" s="184">
        <f t="shared" si="0"/>
        <v>25.995999999999999</v>
      </c>
      <c r="L45" s="184">
        <f t="shared" si="1"/>
        <v>51.991999999999997</v>
      </c>
      <c r="M45" s="192">
        <v>-1308</v>
      </c>
      <c r="N45" s="193" t="s">
        <v>427</v>
      </c>
      <c r="O45" s="191">
        <v>45357</v>
      </c>
    </row>
    <row r="46" spans="1:15" ht="28.8" x14ac:dyDescent="0.3">
      <c r="A46" s="175">
        <v>2</v>
      </c>
      <c r="B46" s="188">
        <v>9780310454083</v>
      </c>
      <c r="C46" s="189" t="s">
        <v>462</v>
      </c>
      <c r="D46" s="178" t="s">
        <v>457</v>
      </c>
      <c r="E46" s="178"/>
      <c r="F46" s="179">
        <v>34.99</v>
      </c>
      <c r="G46" s="180" t="s">
        <v>458</v>
      </c>
      <c r="H46" s="181">
        <f t="shared" si="4"/>
        <v>0.6</v>
      </c>
      <c r="I46" s="182"/>
      <c r="J46" s="183">
        <f t="shared" si="5"/>
        <v>0.42857142857142849</v>
      </c>
      <c r="K46" s="184">
        <f t="shared" si="0"/>
        <v>13.996000000000002</v>
      </c>
      <c r="L46" s="184">
        <f t="shared" si="1"/>
        <v>27.992000000000004</v>
      </c>
      <c r="M46" s="192">
        <v>-715</v>
      </c>
      <c r="N46" s="186" t="s">
        <v>99</v>
      </c>
      <c r="O46" s="191">
        <v>45373</v>
      </c>
    </row>
    <row r="47" spans="1:15" ht="43.2" x14ac:dyDescent="0.3">
      <c r="A47" s="175">
        <v>2</v>
      </c>
      <c r="B47" s="194">
        <v>9780310453444</v>
      </c>
      <c r="C47" s="189" t="s">
        <v>463</v>
      </c>
      <c r="D47" s="178" t="s">
        <v>457</v>
      </c>
      <c r="E47" s="178"/>
      <c r="F47" s="179">
        <v>69.989999999999995</v>
      </c>
      <c r="G47" s="180" t="s">
        <v>458</v>
      </c>
      <c r="H47" s="181">
        <f t="shared" si="4"/>
        <v>0.6</v>
      </c>
      <c r="I47" s="182"/>
      <c r="J47" s="183">
        <f t="shared" si="5"/>
        <v>0.42857142857142849</v>
      </c>
      <c r="K47" s="184">
        <f t="shared" si="0"/>
        <v>27.995999999999999</v>
      </c>
      <c r="L47" s="184">
        <f t="shared" si="1"/>
        <v>55.991999999999997</v>
      </c>
      <c r="M47" s="192">
        <v>1016</v>
      </c>
      <c r="N47" s="186" t="s">
        <v>99</v>
      </c>
      <c r="O47" s="191">
        <v>45401</v>
      </c>
    </row>
    <row r="48" spans="1:15" ht="28.8" x14ac:dyDescent="0.3">
      <c r="A48" s="175">
        <v>2</v>
      </c>
      <c r="B48" s="196">
        <v>9780785291589</v>
      </c>
      <c r="C48" s="189" t="s">
        <v>464</v>
      </c>
      <c r="D48" s="178" t="s">
        <v>457</v>
      </c>
      <c r="E48" s="178"/>
      <c r="F48" s="179">
        <v>39.99</v>
      </c>
      <c r="G48" s="180" t="s">
        <v>458</v>
      </c>
      <c r="H48" s="181">
        <f t="shared" si="4"/>
        <v>0.6</v>
      </c>
      <c r="I48" s="182"/>
      <c r="J48" s="183">
        <f t="shared" si="5"/>
        <v>0.42857142857142849</v>
      </c>
      <c r="K48" s="184">
        <f t="shared" si="0"/>
        <v>15.996000000000002</v>
      </c>
      <c r="L48" s="184">
        <f t="shared" si="1"/>
        <v>31.992000000000004</v>
      </c>
      <c r="M48" s="192">
        <v>3678</v>
      </c>
      <c r="N48" s="193" t="s">
        <v>99</v>
      </c>
      <c r="O48" s="191">
        <v>1</v>
      </c>
    </row>
    <row r="49" spans="1:15" x14ac:dyDescent="0.3">
      <c r="A49" s="175">
        <v>4</v>
      </c>
      <c r="B49" s="190">
        <v>9781400225057</v>
      </c>
      <c r="C49" s="189" t="s">
        <v>465</v>
      </c>
      <c r="D49" s="178" t="s">
        <v>424</v>
      </c>
      <c r="E49" s="178"/>
      <c r="F49" s="179">
        <v>28.99</v>
      </c>
      <c r="G49" s="180" t="s">
        <v>425</v>
      </c>
      <c r="H49" s="181">
        <f t="shared" ref="H49:H53" si="6">IF(A49&gt;=4,0.64,IF(A49&lt;=3,0.45))</f>
        <v>0.64</v>
      </c>
      <c r="I49" s="182"/>
      <c r="J49" s="183">
        <f t="shared" ref="J49:J53" si="7">IF(A49&gt;0,(1-(K49/(F49*0.6))),"")</f>
        <v>0.4</v>
      </c>
      <c r="K49" s="184">
        <f t="shared" si="0"/>
        <v>10.436399999999999</v>
      </c>
      <c r="L49" s="184">
        <f t="shared" si="1"/>
        <v>41.745599999999996</v>
      </c>
      <c r="M49" s="192">
        <v>-4133</v>
      </c>
      <c r="N49" s="186" t="s">
        <v>427</v>
      </c>
      <c r="O49" s="191">
        <v>45364</v>
      </c>
    </row>
    <row r="50" spans="1:15" x14ac:dyDescent="0.3">
      <c r="A50" s="175">
        <v>4</v>
      </c>
      <c r="B50" s="190">
        <v>9781400336876</v>
      </c>
      <c r="C50" s="189" t="s">
        <v>466</v>
      </c>
      <c r="D50" s="178" t="s">
        <v>424</v>
      </c>
      <c r="E50" s="178"/>
      <c r="F50" s="179">
        <v>19.989999999999998</v>
      </c>
      <c r="G50" s="180" t="s">
        <v>425</v>
      </c>
      <c r="H50" s="181">
        <f t="shared" si="6"/>
        <v>0.64</v>
      </c>
      <c r="I50" s="197"/>
      <c r="J50" s="183">
        <f t="shared" si="7"/>
        <v>0.4</v>
      </c>
      <c r="K50" s="184">
        <f t="shared" si="0"/>
        <v>7.1963999999999988</v>
      </c>
      <c r="L50" s="184">
        <f t="shared" si="1"/>
        <v>28.785599999999995</v>
      </c>
      <c r="M50" s="192">
        <v>3391</v>
      </c>
      <c r="N50" s="186" t="s">
        <v>427</v>
      </c>
      <c r="O50" s="191">
        <v>45329</v>
      </c>
    </row>
    <row r="51" spans="1:15" x14ac:dyDescent="0.3">
      <c r="A51" s="175">
        <v>4</v>
      </c>
      <c r="B51" s="176">
        <v>9780840708878</v>
      </c>
      <c r="C51" s="189" t="s">
        <v>467</v>
      </c>
      <c r="D51" s="178" t="s">
        <v>424</v>
      </c>
      <c r="E51" s="178"/>
      <c r="F51" s="179">
        <v>18.989999999999998</v>
      </c>
      <c r="G51" s="180" t="s">
        <v>425</v>
      </c>
      <c r="H51" s="181">
        <f t="shared" si="6"/>
        <v>0.64</v>
      </c>
      <c r="I51" s="182"/>
      <c r="J51" s="183">
        <f t="shared" si="7"/>
        <v>0.4</v>
      </c>
      <c r="K51" s="184">
        <f t="shared" si="0"/>
        <v>6.8363999999999994</v>
      </c>
      <c r="L51" s="184">
        <f t="shared" si="1"/>
        <v>27.345599999999997</v>
      </c>
      <c r="M51" s="192">
        <v>2577</v>
      </c>
      <c r="N51" s="193" t="s">
        <v>468</v>
      </c>
      <c r="O51" s="191">
        <v>45338</v>
      </c>
    </row>
    <row r="52" spans="1:15" x14ac:dyDescent="0.3">
      <c r="A52" s="175">
        <v>4</v>
      </c>
      <c r="B52" s="190">
        <v>9780718089252</v>
      </c>
      <c r="C52" s="189" t="s">
        <v>469</v>
      </c>
      <c r="D52" s="178" t="s">
        <v>424</v>
      </c>
      <c r="E52" s="178"/>
      <c r="F52" s="179">
        <v>9.99</v>
      </c>
      <c r="G52" s="180" t="s">
        <v>425</v>
      </c>
      <c r="H52" s="181">
        <f t="shared" si="6"/>
        <v>0.64</v>
      </c>
      <c r="I52" s="182"/>
      <c r="J52" s="183">
        <f t="shared" si="7"/>
        <v>0.4</v>
      </c>
      <c r="K52" s="184">
        <f t="shared" si="0"/>
        <v>3.5964</v>
      </c>
      <c r="L52" s="184">
        <f t="shared" si="1"/>
        <v>14.3856</v>
      </c>
      <c r="M52" s="192">
        <v>5202</v>
      </c>
      <c r="N52" s="186" t="s">
        <v>99</v>
      </c>
      <c r="O52" s="191">
        <v>44938</v>
      </c>
    </row>
    <row r="53" spans="1:15" x14ac:dyDescent="0.3">
      <c r="A53" s="175">
        <v>4</v>
      </c>
      <c r="B53" s="176">
        <v>9781400317073</v>
      </c>
      <c r="C53" s="189" t="s">
        <v>470</v>
      </c>
      <c r="D53" s="178" t="s">
        <v>424</v>
      </c>
      <c r="E53" s="198"/>
      <c r="F53" s="179">
        <v>9.99</v>
      </c>
      <c r="G53" s="180" t="s">
        <v>425</v>
      </c>
      <c r="H53" s="181">
        <f t="shared" si="6"/>
        <v>0.64</v>
      </c>
      <c r="I53" s="182"/>
      <c r="J53" s="183">
        <f t="shared" si="7"/>
        <v>0.4</v>
      </c>
      <c r="K53" s="184">
        <f t="shared" si="0"/>
        <v>3.5964</v>
      </c>
      <c r="L53" s="184">
        <f t="shared" si="1"/>
        <v>14.3856</v>
      </c>
      <c r="M53" s="185">
        <v>7109</v>
      </c>
      <c r="N53" s="186" t="s">
        <v>99</v>
      </c>
      <c r="O53" s="187">
        <v>45313</v>
      </c>
    </row>
    <row r="54" spans="1:15" x14ac:dyDescent="0.3">
      <c r="A54" s="175"/>
      <c r="B54" s="176"/>
      <c r="C54" s="189"/>
      <c r="D54" s="178"/>
      <c r="E54" s="178"/>
      <c r="F54" s="179"/>
      <c r="G54" s="180"/>
      <c r="H54" s="181"/>
      <c r="I54" s="182"/>
      <c r="J54" s="183"/>
      <c r="K54" s="184"/>
      <c r="L54" s="184"/>
      <c r="M54" s="199"/>
    </row>
    <row r="55" spans="1:15" x14ac:dyDescent="0.3">
      <c r="A55" s="144"/>
      <c r="B55" s="176"/>
      <c r="C55" s="189"/>
      <c r="D55" s="200"/>
      <c r="E55" s="200"/>
      <c r="F55" s="179"/>
      <c r="G55" s="180"/>
      <c r="H55" s="181"/>
      <c r="I55" s="182"/>
      <c r="J55" s="183"/>
      <c r="K55" s="184"/>
      <c r="L55" s="184"/>
      <c r="M55" s="199"/>
    </row>
    <row r="56" spans="1:15" x14ac:dyDescent="0.3">
      <c r="A56" s="144"/>
      <c r="B56" s="201"/>
      <c r="C56" s="189"/>
      <c r="D56" s="200"/>
      <c r="E56" s="200"/>
      <c r="F56" s="179"/>
      <c r="G56" s="180"/>
      <c r="H56" s="181"/>
      <c r="I56" s="182"/>
      <c r="J56" s="183"/>
      <c r="K56" s="184"/>
      <c r="L56" s="184"/>
      <c r="M56" s="199"/>
    </row>
    <row r="57" spans="1:15" x14ac:dyDescent="0.3">
      <c r="A57" s="144"/>
      <c r="B57" s="202"/>
      <c r="C57" s="189"/>
      <c r="D57" s="200"/>
      <c r="E57" s="200"/>
      <c r="F57" s="179"/>
      <c r="G57" s="164"/>
      <c r="H57" s="181"/>
      <c r="I57" s="182"/>
      <c r="J57" s="183"/>
      <c r="K57" s="184"/>
      <c r="L57" s="184"/>
      <c r="M57" s="199"/>
    </row>
    <row r="58" spans="1:15" x14ac:dyDescent="0.3">
      <c r="A58" s="144"/>
      <c r="B58" s="203"/>
      <c r="C58" s="189"/>
      <c r="D58" s="200"/>
      <c r="E58" s="200"/>
      <c r="F58" s="204"/>
      <c r="G58" s="205"/>
      <c r="H58" s="181"/>
      <c r="I58" s="182"/>
      <c r="J58" s="183"/>
      <c r="K58" s="184"/>
      <c r="L58" s="184"/>
      <c r="M58" s="199"/>
    </row>
    <row r="59" spans="1:15" x14ac:dyDescent="0.3">
      <c r="A59" s="212"/>
      <c r="B59" s="208"/>
      <c r="C59" s="189"/>
      <c r="D59" s="200"/>
      <c r="E59" s="206"/>
      <c r="F59" s="207"/>
      <c r="G59" s="211"/>
      <c r="H59" s="181"/>
      <c r="I59" s="182"/>
      <c r="J59" s="209"/>
      <c r="K59" s="184"/>
      <c r="L59" s="184"/>
      <c r="M59" s="199"/>
    </row>
    <row r="60" spans="1:15" x14ac:dyDescent="0.3">
      <c r="A60" s="212"/>
      <c r="B60" s="208"/>
      <c r="C60" s="189"/>
      <c r="D60" s="200"/>
      <c r="E60" s="206"/>
      <c r="F60" s="207"/>
      <c r="G60" s="210"/>
      <c r="H60" s="181"/>
      <c r="I60" s="182"/>
      <c r="J60" s="183"/>
      <c r="K60" s="184"/>
      <c r="L60" s="184"/>
      <c r="M60" s="199"/>
    </row>
    <row r="61" spans="1:15" ht="15.6" x14ac:dyDescent="0.3">
      <c r="A61" s="213"/>
      <c r="B61" s="208"/>
      <c r="C61" s="214"/>
      <c r="D61" s="164"/>
      <c r="E61" s="215"/>
      <c r="F61" s="216"/>
      <c r="G61" s="210"/>
      <c r="H61" s="181"/>
      <c r="I61" s="182"/>
      <c r="J61" s="183"/>
      <c r="K61" s="184"/>
      <c r="L61" s="184"/>
      <c r="M61" s="199"/>
    </row>
    <row r="62" spans="1:15" x14ac:dyDescent="0.3">
      <c r="A62" s="212"/>
      <c r="B62" s="208"/>
      <c r="C62" s="189"/>
      <c r="D62" s="200"/>
      <c r="E62" s="206"/>
      <c r="F62" s="207"/>
      <c r="G62" s="210"/>
      <c r="H62" s="181"/>
      <c r="I62" s="182"/>
      <c r="J62" s="183"/>
      <c r="K62" s="184"/>
      <c r="L62" s="184"/>
      <c r="M62" s="199"/>
    </row>
    <row r="63" spans="1:15" x14ac:dyDescent="0.3">
      <c r="A63" s="212"/>
      <c r="B63" s="208"/>
      <c r="C63" s="189"/>
      <c r="D63" s="200"/>
      <c r="E63" s="206"/>
      <c r="F63" s="207"/>
      <c r="G63" s="210"/>
      <c r="H63" s="181"/>
      <c r="I63" s="182"/>
      <c r="J63" s="183"/>
      <c r="K63" s="184"/>
      <c r="L63" s="184"/>
      <c r="M63" s="199"/>
    </row>
    <row r="64" spans="1:15" x14ac:dyDescent="0.3">
      <c r="A64" s="212"/>
      <c r="B64" s="208"/>
      <c r="C64" s="189"/>
      <c r="D64" s="200"/>
      <c r="E64" s="206"/>
      <c r="F64" s="207"/>
      <c r="G64" s="210"/>
      <c r="H64" s="181"/>
      <c r="I64" s="182"/>
      <c r="J64" s="183"/>
      <c r="K64" s="184"/>
      <c r="L64" s="184"/>
      <c r="M64" s="199"/>
    </row>
    <row r="65" spans="1:15" ht="15.6" x14ac:dyDescent="0.3">
      <c r="A65" s="213"/>
      <c r="B65" s="208"/>
      <c r="C65" s="214"/>
      <c r="D65" s="164"/>
      <c r="E65" s="215"/>
      <c r="F65" s="215"/>
      <c r="G65" s="215"/>
      <c r="H65" s="183"/>
      <c r="I65" s="182"/>
      <c r="J65" s="164"/>
      <c r="K65" s="184" t="str">
        <f t="shared" ref="K65:K66" si="8">IF(A65&gt;0,(F65*(1-H65)),"")</f>
        <v/>
      </c>
      <c r="L65" s="164"/>
    </row>
    <row r="66" spans="1:15" ht="15" thickBot="1" x14ac:dyDescent="0.35">
      <c r="A66" s="217"/>
      <c r="B66" s="218"/>
      <c r="C66" s="219"/>
      <c r="D66" s="220"/>
      <c r="E66" s="220"/>
      <c r="F66" s="221"/>
      <c r="G66" s="222"/>
      <c r="H66" s="223"/>
      <c r="J66" s="224" t="str">
        <f t="shared" ref="J66" si="9">IF(A66&gt;0,(1-(K66/(G66))),"")</f>
        <v/>
      </c>
      <c r="K66" s="225" t="str">
        <f t="shared" si="8"/>
        <v/>
      </c>
      <c r="L66" s="225" t="str">
        <f t="shared" ref="L66" si="10">IF(A66&gt;0,(K66*A66),"")</f>
        <v/>
      </c>
    </row>
    <row r="67" spans="1:15" ht="15.6" x14ac:dyDescent="0.3">
      <c r="C67" s="226" t="s">
        <v>471</v>
      </c>
      <c r="H67" s="162"/>
      <c r="J67" s="227"/>
      <c r="K67" s="228"/>
      <c r="L67" s="228"/>
    </row>
    <row r="68" spans="1:15" x14ac:dyDescent="0.3">
      <c r="A68" s="229">
        <f>ROUNDUP(SUMIF($G$11:$G$67,G68,$A$11:$A$67)/14,0)</f>
        <v>0</v>
      </c>
      <c r="B68" s="230" t="s">
        <v>472</v>
      </c>
      <c r="C68" s="231" t="s">
        <v>473</v>
      </c>
      <c r="D68" s="144"/>
      <c r="E68" s="144"/>
      <c r="F68" s="232">
        <v>0</v>
      </c>
      <c r="G68" s="233" t="s">
        <v>474</v>
      </c>
      <c r="H68" s="234"/>
      <c r="J68" s="235"/>
      <c r="K68" s="236"/>
      <c r="L68" s="236"/>
      <c r="M68" s="185">
        <v>432</v>
      </c>
      <c r="N68" s="186" t="s">
        <v>99</v>
      </c>
      <c r="O68" s="187">
        <v>45296</v>
      </c>
    </row>
    <row r="69" spans="1:15" x14ac:dyDescent="0.3">
      <c r="A69" s="229">
        <f>ROUNDUP(SUMIF($G$11:$G$67,G69,$A$11:$A$67)/14,0)</f>
        <v>1</v>
      </c>
      <c r="B69" s="230" t="s">
        <v>475</v>
      </c>
      <c r="C69" s="231" t="s">
        <v>476</v>
      </c>
      <c r="D69" s="144"/>
      <c r="E69" s="144"/>
      <c r="F69" s="232">
        <v>0</v>
      </c>
      <c r="G69" s="233" t="s">
        <v>458</v>
      </c>
      <c r="H69" s="234"/>
      <c r="J69" s="235"/>
      <c r="K69" s="236"/>
      <c r="L69" s="236"/>
      <c r="M69" s="185">
        <v>244</v>
      </c>
      <c r="N69" s="186" t="s">
        <v>99</v>
      </c>
      <c r="O69" s="187">
        <v>45296</v>
      </c>
    </row>
    <row r="70" spans="1:15" x14ac:dyDescent="0.3">
      <c r="A70" s="229">
        <f>ROUNDUP(SUMIF($G$11:$G$67,G70,$A$11:$A$67)/14,0)</f>
        <v>10</v>
      </c>
      <c r="B70" s="230" t="s">
        <v>477</v>
      </c>
      <c r="C70" s="231" t="s">
        <v>478</v>
      </c>
      <c r="D70" s="144"/>
      <c r="E70" s="144"/>
      <c r="F70" s="232">
        <v>0</v>
      </c>
      <c r="G70" s="233" t="s">
        <v>425</v>
      </c>
      <c r="H70" s="234"/>
      <c r="J70" s="235"/>
      <c r="K70" s="236"/>
      <c r="L70" s="236"/>
      <c r="M70" s="185">
        <v>-601</v>
      </c>
      <c r="N70" s="186" t="s">
        <v>99</v>
      </c>
      <c r="O70" s="187">
        <v>45296</v>
      </c>
    </row>
    <row r="71" spans="1:15" x14ac:dyDescent="0.3">
      <c r="A71" s="229">
        <f>ROUNDUP(SUMIF($G$11:$G$67,G71,$A$11:$A$67)/14,0)</f>
        <v>0</v>
      </c>
      <c r="B71" s="230" t="s">
        <v>479</v>
      </c>
      <c r="C71" s="153" t="s">
        <v>480</v>
      </c>
      <c r="D71" s="144"/>
      <c r="E71" s="144"/>
      <c r="F71" s="237">
        <v>0</v>
      </c>
      <c r="G71" s="233" t="s">
        <v>481</v>
      </c>
      <c r="H71" s="234"/>
      <c r="J71" s="235"/>
      <c r="K71" s="236"/>
      <c r="L71" s="236"/>
    </row>
    <row r="72" spans="1:15" s="7" customFormat="1" ht="20.25" customHeight="1" x14ac:dyDescent="0.3">
      <c r="A72" s="182"/>
      <c r="B72" s="238" t="s">
        <v>482</v>
      </c>
      <c r="C72" s="239">
        <f>SUM(A11:A67)</f>
        <v>154</v>
      </c>
      <c r="D72" s="182"/>
      <c r="E72" s="182"/>
      <c r="G72" s="182"/>
      <c r="H72" s="240"/>
      <c r="J72" s="241" t="s">
        <v>483</v>
      </c>
      <c r="K72" s="242"/>
      <c r="L72" s="242"/>
    </row>
    <row r="73" spans="1:15" s="7" customFormat="1" ht="20.25" customHeight="1" x14ac:dyDescent="0.3">
      <c r="A73" s="182"/>
      <c r="B73" s="238" t="s">
        <v>484</v>
      </c>
      <c r="C73" s="243">
        <f>SUM(L11:L67)</f>
        <v>1314.6415999999999</v>
      </c>
      <c r="D73" s="182"/>
      <c r="E73" s="182"/>
      <c r="G73" s="182"/>
      <c r="H73" s="240"/>
      <c r="J73" s="241" t="e">
        <f>AVERAGE(J66:J67)</f>
        <v>#DIV/0!</v>
      </c>
      <c r="K73" s="242"/>
      <c r="L73" s="242"/>
    </row>
  </sheetData>
  <mergeCells count="7">
    <mergeCell ref="A9:H9"/>
    <mergeCell ref="F3:G3"/>
    <mergeCell ref="F4:G4"/>
    <mergeCell ref="F5:G5"/>
    <mergeCell ref="F6:G6"/>
    <mergeCell ref="F7:G7"/>
    <mergeCell ref="F8:G8"/>
  </mergeCells>
  <conditionalFormatting sqref="B13">
    <cfRule type="duplicateValues" dxfId="34" priority="35"/>
    <cfRule type="duplicateValues" dxfId="33" priority="36"/>
  </conditionalFormatting>
  <conditionalFormatting sqref="B16">
    <cfRule type="duplicateValues" dxfId="32" priority="12"/>
    <cfRule type="duplicateValues" dxfId="31" priority="13"/>
  </conditionalFormatting>
  <conditionalFormatting sqref="B29">
    <cfRule type="duplicateValues" dxfId="30" priority="6"/>
    <cfRule type="duplicateValues" dxfId="29" priority="7"/>
  </conditionalFormatting>
  <conditionalFormatting sqref="B37">
    <cfRule type="duplicateValues" dxfId="28" priority="8"/>
    <cfRule type="duplicateValues" dxfId="27" priority="9"/>
  </conditionalFormatting>
  <conditionalFormatting sqref="B40">
    <cfRule type="duplicateValues" dxfId="26" priority="10"/>
    <cfRule type="duplicateValues" dxfId="25" priority="11"/>
  </conditionalFormatting>
  <conditionalFormatting sqref="B41">
    <cfRule type="duplicateValues" dxfId="24" priority="37"/>
  </conditionalFormatting>
  <conditionalFormatting sqref="B42">
    <cfRule type="duplicateValues" dxfId="23" priority="38"/>
  </conditionalFormatting>
  <conditionalFormatting sqref="B43">
    <cfRule type="duplicateValues" dxfId="22" priority="39"/>
  </conditionalFormatting>
  <conditionalFormatting sqref="B44">
    <cfRule type="duplicateValues" dxfId="21" priority="40"/>
  </conditionalFormatting>
  <conditionalFormatting sqref="B45">
    <cfRule type="duplicateValues" dxfId="20" priority="24"/>
  </conditionalFormatting>
  <conditionalFormatting sqref="B46">
    <cfRule type="duplicateValues" dxfId="19" priority="25"/>
  </conditionalFormatting>
  <conditionalFormatting sqref="B47">
    <cfRule type="duplicateValues" dxfId="18" priority="26"/>
  </conditionalFormatting>
  <conditionalFormatting sqref="B48">
    <cfRule type="duplicateValues" dxfId="17" priority="27"/>
  </conditionalFormatting>
  <conditionalFormatting sqref="B49">
    <cfRule type="duplicateValues" dxfId="16" priority="28"/>
  </conditionalFormatting>
  <conditionalFormatting sqref="B50">
    <cfRule type="duplicateValues" dxfId="15" priority="29"/>
  </conditionalFormatting>
  <conditionalFormatting sqref="B51">
    <cfRule type="duplicateValues" dxfId="14" priority="15"/>
  </conditionalFormatting>
  <conditionalFormatting sqref="B52">
    <cfRule type="duplicateValues" dxfId="13" priority="16"/>
  </conditionalFormatting>
  <conditionalFormatting sqref="B53">
    <cfRule type="duplicateValues" dxfId="12" priority="17"/>
  </conditionalFormatting>
  <conditionalFormatting sqref="B54">
    <cfRule type="duplicateValues" dxfId="11" priority="18"/>
  </conditionalFormatting>
  <conditionalFormatting sqref="B55">
    <cfRule type="duplicateValues" dxfId="10" priority="19"/>
  </conditionalFormatting>
  <conditionalFormatting sqref="B56">
    <cfRule type="duplicateValues" dxfId="9" priority="20"/>
  </conditionalFormatting>
  <conditionalFormatting sqref="B57">
    <cfRule type="duplicateValues" dxfId="8" priority="4"/>
  </conditionalFormatting>
  <conditionalFormatting sqref="B57:B58">
    <cfRule type="duplicateValues" dxfId="7" priority="3"/>
  </conditionalFormatting>
  <conditionalFormatting sqref="B58">
    <cfRule type="duplicateValues" dxfId="6" priority="5"/>
  </conditionalFormatting>
  <conditionalFormatting sqref="B59:B61">
    <cfRule type="duplicateValues" dxfId="5" priority="47"/>
    <cfRule type="duplicateValues" dxfId="4" priority="48"/>
  </conditionalFormatting>
  <conditionalFormatting sqref="B62:B65">
    <cfRule type="duplicateValues" dxfId="3" priority="46"/>
  </conditionalFormatting>
  <conditionalFormatting sqref="B62:B1048576 B41:B56 B1:B15 B17:B28 B38:B39 B30:B36">
    <cfRule type="duplicateValues" dxfId="2" priority="14"/>
  </conditionalFormatting>
  <conditionalFormatting sqref="B66:B70 B1:B12 B14:B15 B72:B1048576 B17:B28 B38:B39 B30:B36">
    <cfRule type="duplicateValues" dxfId="1" priority="45"/>
  </conditionalFormatting>
  <conditionalFormatting sqref="B71">
    <cfRule type="duplicateValues" dxfId="0" priority="23"/>
  </conditionalFormatting>
  <printOptions horizontalCentered="1"/>
  <pageMargins left="0.25" right="0.25" top="0.31" bottom="0.75" header="0.3" footer="0.3"/>
  <pageSetup scale="74" fitToHeight="0" orientation="portrait" r:id="rId1"/>
  <headerFooter>
    <oddFooter>&amp;C&amp;A - Spring Catalog Purchase Order</oddFooter>
  </headerFooter>
  <colBreaks count="1" manualBreakCount="1">
    <brk id="9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CF49-CC86-4083-BD65-0242966AC331}">
  <dimension ref="A1:H17"/>
  <sheetViews>
    <sheetView view="pageBreakPreview" topLeftCell="A3" zoomScale="112" zoomScaleNormal="100" zoomScaleSheetLayoutView="112" workbookViewId="0">
      <selection activeCell="B16" sqref="B16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85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53"/>
      <c r="D8" s="26" t="s">
        <v>44</v>
      </c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20" t="s">
        <v>87</v>
      </c>
      <c r="C9" s="43"/>
      <c r="D9" s="280" t="s">
        <v>88</v>
      </c>
      <c r="E9" s="281"/>
      <c r="F9" s="282"/>
      <c r="G9" s="41"/>
      <c r="H9" s="41"/>
    </row>
    <row r="10" spans="1:8" ht="15" customHeight="1" x14ac:dyDescent="0.3">
      <c r="A10" s="32" t="s">
        <v>78</v>
      </c>
      <c r="B10" s="23" t="s">
        <v>86</v>
      </c>
      <c r="C10" s="54"/>
      <c r="D10" s="283"/>
      <c r="E10" s="281"/>
      <c r="F10" s="282"/>
      <c r="G10" s="251">
        <f>SUM(G15:G17)</f>
        <v>0</v>
      </c>
      <c r="H10" s="253">
        <f>SUM(H15:H17)</f>
        <v>0</v>
      </c>
    </row>
    <row r="11" spans="1:8" ht="15" customHeight="1" x14ac:dyDescent="0.3">
      <c r="A11" s="32" t="s">
        <v>26</v>
      </c>
      <c r="B11" s="24" t="s">
        <v>52</v>
      </c>
      <c r="C11" s="54"/>
      <c r="D11" s="283"/>
      <c r="E11" s="281"/>
      <c r="F11" s="282"/>
      <c r="G11" s="251"/>
      <c r="H11" s="253"/>
    </row>
    <row r="12" spans="1:8" ht="15" customHeight="1" x14ac:dyDescent="0.3">
      <c r="A12" s="32" t="s">
        <v>28</v>
      </c>
      <c r="B12" t="s">
        <v>42</v>
      </c>
      <c r="C12" s="54"/>
      <c r="D12" s="283"/>
      <c r="E12" s="281"/>
      <c r="F12" s="282"/>
      <c r="G12" s="251"/>
      <c r="H12" s="253"/>
    </row>
    <row r="13" spans="1:8" ht="15.75" customHeight="1" x14ac:dyDescent="0.3">
      <c r="A13" s="35" t="s">
        <v>30</v>
      </c>
      <c r="B13" s="36" t="s">
        <v>42</v>
      </c>
      <c r="C13" s="55"/>
      <c r="D13" s="284"/>
      <c r="E13" s="285"/>
      <c r="F13" s="286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9781514008447</v>
      </c>
      <c r="B15" s="15" t="s">
        <v>232</v>
      </c>
      <c r="C15" s="18" t="s">
        <v>233</v>
      </c>
      <c r="D15" s="12">
        <v>20</v>
      </c>
      <c r="E15" s="12"/>
      <c r="F15" s="51"/>
      <c r="G15" s="10"/>
      <c r="H15" s="19">
        <f t="shared" ref="H15:H17" si="0">G15*D15*(1-F15)</f>
        <v>0</v>
      </c>
    </row>
    <row r="16" spans="1:8" ht="30" customHeight="1" x14ac:dyDescent="0.3">
      <c r="A16" s="17">
        <v>9781514007167</v>
      </c>
      <c r="B16" s="15" t="s">
        <v>234</v>
      </c>
      <c r="C16" s="18" t="s">
        <v>235</v>
      </c>
      <c r="D16" s="12">
        <v>18</v>
      </c>
      <c r="E16" s="12"/>
      <c r="F16" s="51"/>
      <c r="G16" s="10"/>
      <c r="H16" s="19">
        <f t="shared" si="0"/>
        <v>0</v>
      </c>
    </row>
    <row r="17" spans="1:8" ht="30" customHeight="1" x14ac:dyDescent="0.3">
      <c r="A17" s="17">
        <v>9781514007532</v>
      </c>
      <c r="B17" s="15" t="s">
        <v>236</v>
      </c>
      <c r="C17" s="18" t="s">
        <v>237</v>
      </c>
      <c r="D17" s="12">
        <v>20</v>
      </c>
      <c r="E17" s="12"/>
      <c r="F17" s="51"/>
      <c r="G17" s="10"/>
      <c r="H17" s="19">
        <f t="shared" si="0"/>
        <v>0</v>
      </c>
    </row>
  </sheetData>
  <mergeCells count="4">
    <mergeCell ref="A1:B6"/>
    <mergeCell ref="G10:G13"/>
    <mergeCell ref="H10:H13"/>
    <mergeCell ref="D9:F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DB4A-BD6F-45FE-88F7-5F17AE4CFA9A}">
  <dimension ref="A1:N40"/>
  <sheetViews>
    <sheetView view="pageBreakPreview" topLeftCell="A35" zoomScale="112" zoomScaleNormal="100" zoomScaleSheetLayoutView="112" workbookViewId="0">
      <selection activeCell="G9" sqref="G9"/>
    </sheetView>
  </sheetViews>
  <sheetFormatPr defaultRowHeight="14.4" x14ac:dyDescent="0.3"/>
  <cols>
    <col min="1" max="1" width="17.332031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14" ht="20.100000000000001" customHeight="1" x14ac:dyDescent="0.45">
      <c r="A1" s="245" t="s">
        <v>94</v>
      </c>
      <c r="B1" s="246"/>
      <c r="H1" s="5" t="s">
        <v>119</v>
      </c>
    </row>
    <row r="2" spans="1:14" ht="20.100000000000001" customHeight="1" x14ac:dyDescent="0.3">
      <c r="A2" s="247"/>
      <c r="B2" s="248"/>
    </row>
    <row r="3" spans="1:14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14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14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14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14" s="7" customFormat="1" ht="22.5" customHeight="1" x14ac:dyDescent="0.3">
      <c r="A8" s="26" t="s">
        <v>19</v>
      </c>
      <c r="B8" s="30"/>
      <c r="C8" s="28"/>
      <c r="D8" s="30" t="s">
        <v>69</v>
      </c>
      <c r="E8" s="30"/>
      <c r="F8" s="31"/>
      <c r="G8" s="40" t="s">
        <v>17</v>
      </c>
      <c r="H8" s="40" t="s">
        <v>18</v>
      </c>
    </row>
    <row r="9" spans="1:14" x14ac:dyDescent="0.3">
      <c r="A9" s="32" t="s">
        <v>68</v>
      </c>
      <c r="B9" s="20">
        <v>0.5</v>
      </c>
      <c r="D9" s="287" t="s">
        <v>100</v>
      </c>
      <c r="E9" s="288"/>
      <c r="F9" s="289"/>
      <c r="G9" s="41"/>
      <c r="H9" s="41"/>
    </row>
    <row r="10" spans="1:14" ht="15" customHeight="1" x14ac:dyDescent="0.3">
      <c r="A10" s="32" t="s">
        <v>72</v>
      </c>
      <c r="B10" t="s">
        <v>95</v>
      </c>
      <c r="D10" s="288"/>
      <c r="E10" s="288"/>
      <c r="F10" s="289"/>
      <c r="G10" s="251">
        <f>SUM(G15:G36)</f>
        <v>0</v>
      </c>
      <c r="H10" s="253">
        <f>SUM(H15:H36)</f>
        <v>0</v>
      </c>
      <c r="N10" t="s">
        <v>99</v>
      </c>
    </row>
    <row r="11" spans="1:14" ht="15" customHeight="1" x14ac:dyDescent="0.3">
      <c r="A11" s="32" t="s">
        <v>96</v>
      </c>
      <c r="B11" t="s">
        <v>97</v>
      </c>
      <c r="D11" s="288"/>
      <c r="E11" s="288"/>
      <c r="F11" s="289"/>
      <c r="G11" s="251"/>
      <c r="H11" s="253"/>
    </row>
    <row r="12" spans="1:14" ht="15" customHeight="1" x14ac:dyDescent="0.3">
      <c r="A12" s="32" t="s">
        <v>71</v>
      </c>
      <c r="B12" s="255" t="s">
        <v>98</v>
      </c>
      <c r="C12" s="255"/>
      <c r="D12" s="288"/>
      <c r="E12" s="288"/>
      <c r="F12" s="289"/>
      <c r="G12" s="251"/>
      <c r="H12" s="253"/>
    </row>
    <row r="13" spans="1:14" x14ac:dyDescent="0.3">
      <c r="A13" s="52"/>
      <c r="B13" s="265"/>
      <c r="C13" s="265"/>
      <c r="D13" s="290"/>
      <c r="E13" s="290"/>
      <c r="F13" s="291"/>
      <c r="G13" s="252"/>
      <c r="H13" s="254"/>
    </row>
    <row r="14" spans="1:14" s="6" customFormat="1" ht="29.2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14" s="4" customFormat="1" ht="30" customHeight="1" x14ac:dyDescent="0.3">
      <c r="A15" s="17">
        <v>612978605127</v>
      </c>
      <c r="B15" s="15" t="s">
        <v>238</v>
      </c>
      <c r="C15" s="10" t="s">
        <v>239</v>
      </c>
      <c r="D15" s="12">
        <v>21.99</v>
      </c>
      <c r="E15" s="12">
        <f>D15*0.5</f>
        <v>10.994999999999999</v>
      </c>
      <c r="F15" s="10"/>
      <c r="G15" s="10"/>
      <c r="H15" s="19">
        <f>E15*G15</f>
        <v>0</v>
      </c>
    </row>
    <row r="16" spans="1:14" s="4" customFormat="1" ht="30" customHeight="1" x14ac:dyDescent="0.3">
      <c r="A16" s="17">
        <v>612978605134</v>
      </c>
      <c r="B16" s="15" t="s">
        <v>240</v>
      </c>
      <c r="C16" s="10" t="s">
        <v>241</v>
      </c>
      <c r="D16" s="12">
        <v>21.99</v>
      </c>
      <c r="E16" s="12">
        <f>D16*0.5</f>
        <v>10.994999999999999</v>
      </c>
      <c r="F16" s="10"/>
      <c r="G16" s="10"/>
      <c r="H16" s="19">
        <f t="shared" ref="H16:H36" si="0">E16*G16</f>
        <v>0</v>
      </c>
    </row>
    <row r="17" spans="1:8" s="4" customFormat="1" ht="30" customHeight="1" x14ac:dyDescent="0.3">
      <c r="A17" s="17">
        <v>612978605141</v>
      </c>
      <c r="B17" s="15" t="s">
        <v>242</v>
      </c>
      <c r="C17" s="10" t="s">
        <v>243</v>
      </c>
      <c r="D17" s="12">
        <v>21.99</v>
      </c>
      <c r="E17" s="12">
        <f t="shared" ref="E17:E40" si="1">D17*0.5</f>
        <v>10.994999999999999</v>
      </c>
      <c r="F17" s="10"/>
      <c r="G17" s="10"/>
      <c r="H17" s="19">
        <f t="shared" si="0"/>
        <v>0</v>
      </c>
    </row>
    <row r="18" spans="1:8" s="4" customFormat="1" ht="30" customHeight="1" x14ac:dyDescent="0.3">
      <c r="A18" s="17">
        <v>612978605158</v>
      </c>
      <c r="B18" s="15" t="s">
        <v>244</v>
      </c>
      <c r="C18" s="10" t="s">
        <v>245</v>
      </c>
      <c r="D18" s="12">
        <v>21.99</v>
      </c>
      <c r="E18" s="12">
        <f t="shared" si="1"/>
        <v>10.994999999999999</v>
      </c>
      <c r="F18" s="10"/>
      <c r="G18" s="10"/>
      <c r="H18" s="19">
        <f t="shared" si="0"/>
        <v>0</v>
      </c>
    </row>
    <row r="19" spans="1:8" s="4" customFormat="1" ht="30" customHeight="1" x14ac:dyDescent="0.3">
      <c r="A19" s="17">
        <v>612978604632</v>
      </c>
      <c r="B19" s="15" t="s">
        <v>246</v>
      </c>
      <c r="C19" s="10" t="s">
        <v>247</v>
      </c>
      <c r="D19" s="12">
        <v>19.989999999999998</v>
      </c>
      <c r="E19" s="12">
        <f t="shared" si="1"/>
        <v>9.9949999999999992</v>
      </c>
      <c r="F19" s="10"/>
      <c r="G19" s="10"/>
      <c r="H19" s="19">
        <f t="shared" si="0"/>
        <v>0</v>
      </c>
    </row>
    <row r="20" spans="1:8" s="4" customFormat="1" ht="30" customHeight="1" x14ac:dyDescent="0.3">
      <c r="A20" s="17">
        <v>612978604649</v>
      </c>
      <c r="B20" s="15" t="s">
        <v>248</v>
      </c>
      <c r="C20" s="10" t="s">
        <v>249</v>
      </c>
      <c r="D20" s="12">
        <v>19.989999999999998</v>
      </c>
      <c r="E20" s="12">
        <f t="shared" si="1"/>
        <v>9.9949999999999992</v>
      </c>
      <c r="F20" s="10"/>
      <c r="G20" s="10"/>
      <c r="H20" s="19">
        <f t="shared" si="0"/>
        <v>0</v>
      </c>
    </row>
    <row r="21" spans="1:8" ht="30" customHeight="1" x14ac:dyDescent="0.3">
      <c r="A21" s="17">
        <v>612978604656</v>
      </c>
      <c r="B21" s="15" t="s">
        <v>250</v>
      </c>
      <c r="C21" s="10" t="s">
        <v>251</v>
      </c>
      <c r="D21" s="12">
        <v>19.989999999999998</v>
      </c>
      <c r="E21" s="12">
        <f t="shared" si="1"/>
        <v>9.9949999999999992</v>
      </c>
      <c r="F21" s="10"/>
      <c r="G21" s="10"/>
      <c r="H21" s="19">
        <f t="shared" si="0"/>
        <v>0</v>
      </c>
    </row>
    <row r="22" spans="1:8" ht="30" customHeight="1" x14ac:dyDescent="0.3">
      <c r="A22" s="17">
        <v>612978604663</v>
      </c>
      <c r="B22" s="15" t="s">
        <v>252</v>
      </c>
      <c r="C22" s="10" t="s">
        <v>253</v>
      </c>
      <c r="D22" s="12">
        <v>19.989999999999998</v>
      </c>
      <c r="E22" s="12">
        <f t="shared" si="1"/>
        <v>9.9949999999999992</v>
      </c>
      <c r="F22" s="10"/>
      <c r="G22" s="10"/>
      <c r="H22" s="19">
        <f t="shared" si="0"/>
        <v>0</v>
      </c>
    </row>
    <row r="23" spans="1:8" ht="30" customHeight="1" x14ac:dyDescent="0.3">
      <c r="A23" s="17">
        <v>612978600245</v>
      </c>
      <c r="B23" s="15" t="s">
        <v>254</v>
      </c>
      <c r="C23" s="10" t="s">
        <v>255</v>
      </c>
      <c r="D23" s="12">
        <v>26.99</v>
      </c>
      <c r="E23" s="12">
        <f t="shared" si="1"/>
        <v>13.494999999999999</v>
      </c>
      <c r="F23" s="10"/>
      <c r="G23" s="10"/>
      <c r="H23" s="19">
        <f t="shared" si="0"/>
        <v>0</v>
      </c>
    </row>
    <row r="24" spans="1:8" ht="30" customHeight="1" x14ac:dyDescent="0.3">
      <c r="A24" s="17">
        <v>612978604229</v>
      </c>
      <c r="B24" s="15" t="s">
        <v>256</v>
      </c>
      <c r="C24" s="10" t="s">
        <v>257</v>
      </c>
      <c r="D24" s="12">
        <v>19.989999999999998</v>
      </c>
      <c r="E24" s="12">
        <f t="shared" si="1"/>
        <v>9.9949999999999992</v>
      </c>
      <c r="F24" s="10"/>
      <c r="G24" s="10"/>
      <c r="H24" s="19">
        <f t="shared" si="0"/>
        <v>0</v>
      </c>
    </row>
    <row r="25" spans="1:8" ht="30" customHeight="1" x14ac:dyDescent="0.3">
      <c r="A25" s="17">
        <v>612978604236</v>
      </c>
      <c r="B25" s="15" t="s">
        <v>258</v>
      </c>
      <c r="C25" s="10" t="s">
        <v>259</v>
      </c>
      <c r="D25" s="12">
        <v>19.989999999999998</v>
      </c>
      <c r="E25" s="12">
        <f t="shared" si="1"/>
        <v>9.9949999999999992</v>
      </c>
      <c r="F25" s="10"/>
      <c r="G25" s="10"/>
      <c r="H25" s="19">
        <f t="shared" si="0"/>
        <v>0</v>
      </c>
    </row>
    <row r="26" spans="1:8" ht="30" customHeight="1" x14ac:dyDescent="0.3">
      <c r="A26" s="17">
        <v>612978604243</v>
      </c>
      <c r="B26" s="15" t="s">
        <v>260</v>
      </c>
      <c r="C26" s="10" t="s">
        <v>261</v>
      </c>
      <c r="D26" s="12">
        <v>19.989999999999998</v>
      </c>
      <c r="E26" s="12">
        <f t="shared" si="1"/>
        <v>9.9949999999999992</v>
      </c>
      <c r="F26" s="10"/>
      <c r="G26" s="10"/>
      <c r="H26" s="19">
        <f t="shared" si="0"/>
        <v>0</v>
      </c>
    </row>
    <row r="27" spans="1:8" ht="30" customHeight="1" x14ac:dyDescent="0.3">
      <c r="A27" s="17">
        <v>612978604250</v>
      </c>
      <c r="B27" s="15" t="s">
        <v>262</v>
      </c>
      <c r="C27" s="10" t="s">
        <v>263</v>
      </c>
      <c r="D27" s="12">
        <v>19.989999999999998</v>
      </c>
      <c r="E27" s="12">
        <f t="shared" si="1"/>
        <v>9.9949999999999992</v>
      </c>
      <c r="F27" s="10"/>
      <c r="G27" s="10"/>
      <c r="H27" s="19">
        <f t="shared" si="0"/>
        <v>0</v>
      </c>
    </row>
    <row r="28" spans="1:8" ht="30" customHeight="1" x14ac:dyDescent="0.3">
      <c r="A28" s="17">
        <v>612978604366</v>
      </c>
      <c r="B28" s="15" t="s">
        <v>264</v>
      </c>
      <c r="C28" s="10" t="s">
        <v>265</v>
      </c>
      <c r="D28" s="12">
        <v>19.989999999999998</v>
      </c>
      <c r="E28" s="12">
        <f t="shared" si="1"/>
        <v>9.9949999999999992</v>
      </c>
      <c r="F28" s="10"/>
      <c r="G28" s="10"/>
      <c r="H28" s="19">
        <f t="shared" si="0"/>
        <v>0</v>
      </c>
    </row>
    <row r="29" spans="1:8" ht="30" customHeight="1" x14ac:dyDescent="0.3">
      <c r="A29" s="17">
        <v>612978604373</v>
      </c>
      <c r="B29" s="15" t="s">
        <v>266</v>
      </c>
      <c r="C29" s="10" t="s">
        <v>267</v>
      </c>
      <c r="D29" s="12">
        <v>19.989999999999998</v>
      </c>
      <c r="E29" s="12">
        <f t="shared" si="1"/>
        <v>9.9949999999999992</v>
      </c>
      <c r="F29" s="10"/>
      <c r="G29" s="10"/>
      <c r="H29" s="19">
        <f t="shared" si="0"/>
        <v>0</v>
      </c>
    </row>
    <row r="30" spans="1:8" ht="30" customHeight="1" x14ac:dyDescent="0.3">
      <c r="A30" s="17">
        <v>612978604380</v>
      </c>
      <c r="B30" s="15" t="s">
        <v>268</v>
      </c>
      <c r="C30" s="10" t="s">
        <v>269</v>
      </c>
      <c r="D30" s="12">
        <v>19.989999999999998</v>
      </c>
      <c r="E30" s="12">
        <f t="shared" si="1"/>
        <v>9.9949999999999992</v>
      </c>
      <c r="F30" s="10"/>
      <c r="G30" s="10"/>
      <c r="H30" s="19">
        <f t="shared" si="0"/>
        <v>0</v>
      </c>
    </row>
    <row r="31" spans="1:8" ht="30" customHeight="1" x14ac:dyDescent="0.3">
      <c r="A31" s="17">
        <v>612978604397</v>
      </c>
      <c r="B31" s="15" t="s">
        <v>270</v>
      </c>
      <c r="C31" s="10" t="s">
        <v>271</v>
      </c>
      <c r="D31" s="12">
        <v>19.989999999999998</v>
      </c>
      <c r="E31" s="12">
        <f t="shared" si="1"/>
        <v>9.9949999999999992</v>
      </c>
      <c r="F31" s="10"/>
      <c r="G31" s="10"/>
      <c r="H31" s="19">
        <f t="shared" si="0"/>
        <v>0</v>
      </c>
    </row>
    <row r="32" spans="1:8" ht="30" customHeight="1" x14ac:dyDescent="0.3">
      <c r="A32" s="17">
        <v>612978590614</v>
      </c>
      <c r="B32" s="15" t="s">
        <v>272</v>
      </c>
      <c r="C32" s="10" t="s">
        <v>273</v>
      </c>
      <c r="D32" s="12">
        <v>24.99</v>
      </c>
      <c r="E32" s="12">
        <f t="shared" si="1"/>
        <v>12.494999999999999</v>
      </c>
      <c r="F32" s="10"/>
      <c r="G32" s="10"/>
      <c r="H32" s="19">
        <f t="shared" si="0"/>
        <v>0</v>
      </c>
    </row>
    <row r="33" spans="1:8" ht="30" customHeight="1" x14ac:dyDescent="0.3">
      <c r="A33" s="17">
        <v>612978604724</v>
      </c>
      <c r="B33" s="15" t="s">
        <v>274</v>
      </c>
      <c r="C33" s="10" t="s">
        <v>275</v>
      </c>
      <c r="D33" s="12">
        <v>16.989999999999998</v>
      </c>
      <c r="E33" s="12">
        <f t="shared" si="1"/>
        <v>8.4949999999999992</v>
      </c>
      <c r="F33" s="10"/>
      <c r="G33" s="10"/>
      <c r="H33" s="19">
        <f t="shared" si="0"/>
        <v>0</v>
      </c>
    </row>
    <row r="34" spans="1:8" ht="30" customHeight="1" x14ac:dyDescent="0.3">
      <c r="A34" s="17">
        <v>612978604731</v>
      </c>
      <c r="B34" s="15" t="s">
        <v>276</v>
      </c>
      <c r="C34" s="10" t="s">
        <v>277</v>
      </c>
      <c r="D34" s="12">
        <v>16.989999999999998</v>
      </c>
      <c r="E34" s="12">
        <f t="shared" si="1"/>
        <v>8.4949999999999992</v>
      </c>
      <c r="F34" s="10"/>
      <c r="G34" s="10"/>
      <c r="H34" s="19">
        <f t="shared" si="0"/>
        <v>0</v>
      </c>
    </row>
    <row r="35" spans="1:8" ht="30" customHeight="1" x14ac:dyDescent="0.3">
      <c r="A35" s="17">
        <v>612978604748</v>
      </c>
      <c r="B35" s="15" t="s">
        <v>278</v>
      </c>
      <c r="C35" s="10" t="s">
        <v>279</v>
      </c>
      <c r="D35" s="12">
        <v>16.989999999999998</v>
      </c>
      <c r="E35" s="12">
        <f t="shared" si="1"/>
        <v>8.4949999999999992</v>
      </c>
      <c r="F35" s="10"/>
      <c r="G35" s="10"/>
      <c r="H35" s="19">
        <f t="shared" si="0"/>
        <v>0</v>
      </c>
    </row>
    <row r="36" spans="1:8" ht="30" customHeight="1" x14ac:dyDescent="0.3">
      <c r="A36" s="17">
        <v>612978604960</v>
      </c>
      <c r="B36" s="15" t="s">
        <v>280</v>
      </c>
      <c r="C36" s="10" t="s">
        <v>281</v>
      </c>
      <c r="D36" s="12">
        <v>16.989999999999998</v>
      </c>
      <c r="E36" s="12">
        <f t="shared" si="1"/>
        <v>8.4949999999999992</v>
      </c>
      <c r="F36" s="10"/>
      <c r="G36" s="10"/>
      <c r="H36" s="19">
        <f t="shared" si="0"/>
        <v>0</v>
      </c>
    </row>
    <row r="37" spans="1:8" ht="30" customHeight="1" x14ac:dyDescent="0.3">
      <c r="A37" s="17">
        <v>612978604977</v>
      </c>
      <c r="B37" s="15" t="s">
        <v>282</v>
      </c>
      <c r="C37" s="10" t="s">
        <v>283</v>
      </c>
      <c r="D37" s="12">
        <v>16.989999999999998</v>
      </c>
      <c r="E37" s="12">
        <f t="shared" si="1"/>
        <v>8.4949999999999992</v>
      </c>
      <c r="F37" s="10"/>
      <c r="G37" s="10"/>
      <c r="H37" s="19"/>
    </row>
    <row r="38" spans="1:8" ht="30" customHeight="1" x14ac:dyDescent="0.3">
      <c r="A38" s="17">
        <v>612978604984</v>
      </c>
      <c r="B38" s="15" t="s">
        <v>284</v>
      </c>
      <c r="C38" s="10" t="s">
        <v>285</v>
      </c>
      <c r="D38" s="12">
        <v>16.989999999999998</v>
      </c>
      <c r="E38" s="12">
        <f t="shared" si="1"/>
        <v>8.4949999999999992</v>
      </c>
      <c r="F38" s="10"/>
      <c r="G38" s="10"/>
      <c r="H38" s="19"/>
    </row>
    <row r="39" spans="1:8" ht="30" customHeight="1" x14ac:dyDescent="0.3">
      <c r="A39" s="17">
        <v>612978599167</v>
      </c>
      <c r="B39" s="15" t="s">
        <v>286</v>
      </c>
      <c r="C39" s="10" t="s">
        <v>287</v>
      </c>
      <c r="D39" s="12">
        <v>17.989999999999998</v>
      </c>
      <c r="E39" s="12">
        <f t="shared" si="1"/>
        <v>8.9949999999999992</v>
      </c>
      <c r="F39" s="10"/>
      <c r="G39" s="10"/>
      <c r="H39" s="19"/>
    </row>
    <row r="40" spans="1:8" ht="30" customHeight="1" x14ac:dyDescent="0.3">
      <c r="A40" s="17">
        <v>612978599143</v>
      </c>
      <c r="B40" s="15" t="s">
        <v>288</v>
      </c>
      <c r="C40" s="10" t="s">
        <v>289</v>
      </c>
      <c r="D40" s="12">
        <v>17.989999999999998</v>
      </c>
      <c r="E40" s="12">
        <f t="shared" si="1"/>
        <v>8.9949999999999992</v>
      </c>
      <c r="F40" s="10"/>
      <c r="G40" s="10"/>
      <c r="H40" s="19"/>
    </row>
  </sheetData>
  <mergeCells count="5">
    <mergeCell ref="A1:B6"/>
    <mergeCell ref="G10:G13"/>
    <mergeCell ref="H10:H13"/>
    <mergeCell ref="B12:C13"/>
    <mergeCell ref="D9:F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E81A-2CA6-474E-97D2-1E7AEC7AFA6E}">
  <dimension ref="A1:H15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37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t="s">
        <v>23</v>
      </c>
      <c r="F9" s="44"/>
      <c r="G9" s="41"/>
      <c r="H9" s="41"/>
    </row>
    <row r="10" spans="1:8" ht="15" customHeight="1" x14ac:dyDescent="0.3">
      <c r="A10" s="32" t="s">
        <v>24</v>
      </c>
      <c r="B10" t="s">
        <v>25</v>
      </c>
      <c r="F10" s="44"/>
      <c r="G10" s="251">
        <f>SUM(G15:G15)</f>
        <v>0</v>
      </c>
      <c r="H10" s="253">
        <f>SUM(H15:H15)</f>
        <v>0</v>
      </c>
    </row>
    <row r="11" spans="1:8" ht="15" customHeight="1" x14ac:dyDescent="0.3">
      <c r="A11" s="32" t="s">
        <v>26</v>
      </c>
      <c r="B11" t="s">
        <v>27</v>
      </c>
      <c r="F11" s="44"/>
      <c r="G11" s="251"/>
      <c r="H11" s="253"/>
    </row>
    <row r="12" spans="1:8" ht="15" customHeight="1" x14ac:dyDescent="0.3">
      <c r="A12" s="32" t="s">
        <v>28</v>
      </c>
      <c r="B12" t="s">
        <v>29</v>
      </c>
      <c r="F12" s="44"/>
      <c r="G12" s="251"/>
      <c r="H12" s="253"/>
    </row>
    <row r="13" spans="1:8" ht="15.75" customHeight="1" x14ac:dyDescent="0.3">
      <c r="A13" s="35" t="s">
        <v>30</v>
      </c>
      <c r="B13" s="2" t="s">
        <v>29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9781617156069</v>
      </c>
      <c r="B15" s="11" t="s">
        <v>128</v>
      </c>
      <c r="C15" s="10" t="s">
        <v>129</v>
      </c>
      <c r="D15" s="12">
        <v>16.989999999999998</v>
      </c>
      <c r="E15" s="10"/>
      <c r="F15" s="51"/>
      <c r="G15" s="10"/>
      <c r="H15" s="19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10921-F9DD-43B8-8162-3D03D09C755B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101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/>
      <c r="B9" s="20"/>
      <c r="C9" s="20"/>
      <c r="D9" s="21"/>
      <c r="E9" s="22"/>
      <c r="F9" s="33"/>
      <c r="G9" s="41"/>
      <c r="H9" s="41"/>
    </row>
    <row r="10" spans="1:8" ht="15" customHeight="1" x14ac:dyDescent="0.3">
      <c r="A10" s="32"/>
      <c r="B10" s="23"/>
      <c r="D10" s="22"/>
      <c r="E10" s="22"/>
      <c r="F10" s="33"/>
      <c r="G10" s="251">
        <f>SUM(G15:G16)</f>
        <v>0</v>
      </c>
      <c r="H10" s="253">
        <f>SUM(H15:H16)</f>
        <v>0</v>
      </c>
    </row>
    <row r="11" spans="1:8" ht="15" customHeight="1" x14ac:dyDescent="0.3">
      <c r="A11" s="32"/>
      <c r="B11" s="24"/>
      <c r="D11" s="22"/>
      <c r="E11" s="22"/>
      <c r="F11" s="33"/>
      <c r="G11" s="251"/>
      <c r="H11" s="253"/>
    </row>
    <row r="12" spans="1:8" ht="15" customHeight="1" x14ac:dyDescent="0.3">
      <c r="A12" s="32"/>
      <c r="D12" s="22"/>
      <c r="E12" s="22"/>
      <c r="F12" s="33"/>
      <c r="G12" s="251"/>
      <c r="H12" s="253"/>
    </row>
    <row r="13" spans="1:8" ht="15.75" customHeight="1" x14ac:dyDescent="0.3">
      <c r="A13" s="35"/>
      <c r="B13" s="36"/>
      <c r="C13" s="37"/>
      <c r="D13" s="38"/>
      <c r="E13" s="38"/>
      <c r="F13" s="39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9780825446689</v>
      </c>
      <c r="B15" s="15" t="s">
        <v>290</v>
      </c>
      <c r="C15" s="18" t="s">
        <v>291</v>
      </c>
      <c r="D15" s="12">
        <v>16.989999999999998</v>
      </c>
      <c r="E15" s="12"/>
      <c r="F15" s="51"/>
      <c r="G15" s="10"/>
      <c r="H15" s="19">
        <f>G15*D15*(1-F15)</f>
        <v>0</v>
      </c>
    </row>
    <row r="16" spans="1:8" ht="30" customHeight="1" x14ac:dyDescent="0.3">
      <c r="A16" s="17">
        <v>9780825448492</v>
      </c>
      <c r="B16" s="15" t="s">
        <v>292</v>
      </c>
      <c r="C16" s="18" t="s">
        <v>291</v>
      </c>
      <c r="D16" s="12">
        <v>16.989999999999998</v>
      </c>
      <c r="E16" s="12"/>
      <c r="F16" s="51"/>
      <c r="G16" s="10"/>
      <c r="H16" s="19">
        <f>G16*D16*(1-F16)</f>
        <v>0</v>
      </c>
    </row>
    <row r="17" spans="1:8" ht="30" customHeight="1" x14ac:dyDescent="0.3">
      <c r="A17" s="17">
        <v>9780825447693</v>
      </c>
      <c r="B17" s="15" t="s">
        <v>293</v>
      </c>
      <c r="C17" s="18" t="s">
        <v>291</v>
      </c>
      <c r="D17" s="12">
        <v>16.989999999999998</v>
      </c>
      <c r="E17" s="12"/>
      <c r="F17" s="51"/>
      <c r="G17" s="10"/>
      <c r="H17" s="19"/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A51-1360-411F-9176-5561AA3FFD00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106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20" t="s">
        <v>102</v>
      </c>
      <c r="C9" s="20"/>
      <c r="D9" s="21"/>
      <c r="E9" s="22"/>
      <c r="F9" s="33"/>
      <c r="G9" s="41"/>
      <c r="H9" s="41"/>
    </row>
    <row r="10" spans="1:8" ht="15" customHeight="1" x14ac:dyDescent="0.3">
      <c r="A10" s="32"/>
      <c r="B10" s="23" t="s">
        <v>103</v>
      </c>
      <c r="D10" s="22"/>
      <c r="E10" s="22"/>
      <c r="F10" s="33"/>
      <c r="G10" s="251">
        <f>SUM(G15:G17)</f>
        <v>0</v>
      </c>
      <c r="H10" s="253">
        <f>SUM(H15:H17)</f>
        <v>0</v>
      </c>
    </row>
    <row r="11" spans="1:8" ht="15" customHeight="1" x14ac:dyDescent="0.3">
      <c r="A11" s="34"/>
      <c r="B11" s="24" t="s">
        <v>104</v>
      </c>
      <c r="D11" s="22"/>
      <c r="E11" s="22"/>
      <c r="F11" s="33"/>
      <c r="G11" s="251"/>
      <c r="H11" s="253"/>
    </row>
    <row r="12" spans="1:8" ht="15" customHeight="1" x14ac:dyDescent="0.3">
      <c r="A12" s="32" t="s">
        <v>26</v>
      </c>
      <c r="B12" t="s">
        <v>105</v>
      </c>
      <c r="D12" s="22"/>
      <c r="E12" s="22"/>
      <c r="F12" s="33"/>
      <c r="G12" s="251"/>
      <c r="H12" s="253"/>
    </row>
    <row r="13" spans="1:8" ht="15.75" customHeight="1" x14ac:dyDescent="0.3">
      <c r="A13" s="35" t="s">
        <v>30</v>
      </c>
      <c r="B13" s="36" t="s">
        <v>29</v>
      </c>
      <c r="C13" s="37"/>
      <c r="D13" s="38"/>
      <c r="E13" s="38"/>
      <c r="F13" s="39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9780802429575</v>
      </c>
      <c r="B15" s="15" t="s">
        <v>294</v>
      </c>
      <c r="C15" s="18" t="s">
        <v>295</v>
      </c>
      <c r="D15" s="12">
        <v>14.99</v>
      </c>
      <c r="E15" s="12"/>
      <c r="F15" s="51"/>
      <c r="G15" s="10"/>
      <c r="H15" s="19">
        <f>G15*D15*(1-F15)</f>
        <v>0</v>
      </c>
    </row>
    <row r="16" spans="1:8" ht="30" customHeight="1" x14ac:dyDescent="0.3">
      <c r="A16" s="17">
        <v>9780802431172</v>
      </c>
      <c r="B16" s="15" t="s">
        <v>296</v>
      </c>
      <c r="C16" s="18" t="s">
        <v>297</v>
      </c>
      <c r="D16" s="12">
        <v>17.989999999999998</v>
      </c>
      <c r="E16" s="12"/>
      <c r="F16" s="51"/>
      <c r="G16" s="10"/>
      <c r="H16" s="19">
        <f>G16*D16*(1-F16)</f>
        <v>0</v>
      </c>
    </row>
    <row r="17" spans="1:8" ht="30" customHeight="1" x14ac:dyDescent="0.3">
      <c r="A17" s="17">
        <v>9780802428981</v>
      </c>
      <c r="B17" s="15" t="s">
        <v>298</v>
      </c>
      <c r="C17" s="18" t="s">
        <v>299</v>
      </c>
      <c r="D17" s="12">
        <v>16.989999999999998</v>
      </c>
      <c r="E17" s="12"/>
      <c r="F17" s="51"/>
      <c r="G17" s="10"/>
      <c r="H17" s="19">
        <f>G17*D17*(1-F17)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6BEC-3DCD-4C01-88AD-8B65B39B50FC}">
  <dimension ref="A1:N32"/>
  <sheetViews>
    <sheetView tabSelected="1" view="pageBreakPreview" topLeftCell="A9" zoomScale="112" zoomScaleNormal="100" zoomScaleSheetLayoutView="112" workbookViewId="0">
      <selection activeCell="I27" sqref="I27"/>
    </sheetView>
  </sheetViews>
  <sheetFormatPr defaultRowHeight="14.4" x14ac:dyDescent="0.3"/>
  <cols>
    <col min="1" max="1" width="17.332031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14" ht="20.100000000000001" customHeight="1" x14ac:dyDescent="0.45">
      <c r="A1" s="245" t="s">
        <v>111</v>
      </c>
      <c r="B1" s="246"/>
      <c r="H1" s="5" t="s">
        <v>119</v>
      </c>
    </row>
    <row r="2" spans="1:14" ht="20.100000000000001" customHeight="1" x14ac:dyDescent="0.3">
      <c r="A2" s="247"/>
      <c r="B2" s="248"/>
    </row>
    <row r="3" spans="1:14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14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14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14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14" s="7" customFormat="1" ht="22.5" customHeight="1" x14ac:dyDescent="0.3">
      <c r="A8" s="26" t="s">
        <v>19</v>
      </c>
      <c r="B8" s="30"/>
      <c r="C8" s="28"/>
      <c r="D8" s="30" t="s">
        <v>69</v>
      </c>
      <c r="E8" s="30"/>
      <c r="F8" s="31"/>
      <c r="G8" s="40" t="s">
        <v>17</v>
      </c>
      <c r="H8" s="40" t="s">
        <v>18</v>
      </c>
    </row>
    <row r="9" spans="1:14" ht="15" customHeight="1" x14ac:dyDescent="0.3">
      <c r="A9" s="32" t="s">
        <v>107</v>
      </c>
      <c r="B9" s="20"/>
      <c r="D9" s="287" t="s">
        <v>110</v>
      </c>
      <c r="E9" s="287"/>
      <c r="F9" s="292"/>
      <c r="G9" s="41"/>
      <c r="H9" s="41"/>
    </row>
    <row r="10" spans="1:14" ht="15" customHeight="1" x14ac:dyDescent="0.3">
      <c r="A10" s="32" t="s">
        <v>108</v>
      </c>
      <c r="D10" s="287"/>
      <c r="E10" s="287"/>
      <c r="F10" s="292"/>
      <c r="G10" s="251">
        <f>SUM(G15:G22)</f>
        <v>0</v>
      </c>
      <c r="H10" s="253">
        <f>SUM(H15:H22)</f>
        <v>0</v>
      </c>
      <c r="N10" t="s">
        <v>99</v>
      </c>
    </row>
    <row r="11" spans="1:14" ht="15" customHeight="1" x14ac:dyDescent="0.3">
      <c r="A11" s="295" t="s">
        <v>109</v>
      </c>
      <c r="B11" s="296"/>
      <c r="D11" s="287"/>
      <c r="E11" s="287"/>
      <c r="F11" s="292"/>
      <c r="G11" s="251"/>
      <c r="H11" s="253"/>
    </row>
    <row r="12" spans="1:14" ht="15" customHeight="1" x14ac:dyDescent="0.3">
      <c r="A12" s="295"/>
      <c r="B12" s="296"/>
      <c r="C12" s="25"/>
      <c r="D12" s="287"/>
      <c r="E12" s="287"/>
      <c r="F12" s="292"/>
      <c r="G12" s="251"/>
      <c r="H12" s="253"/>
    </row>
    <row r="13" spans="1:14" x14ac:dyDescent="0.3">
      <c r="A13" s="297"/>
      <c r="B13" s="298"/>
      <c r="C13" s="50"/>
      <c r="D13" s="293"/>
      <c r="E13" s="293"/>
      <c r="F13" s="294"/>
      <c r="G13" s="252"/>
      <c r="H13" s="254"/>
    </row>
    <row r="14" spans="1:14" s="6" customFormat="1" ht="28.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14" s="4" customFormat="1" ht="30" customHeight="1" x14ac:dyDescent="0.3">
      <c r="A15" s="17">
        <v>656200748879</v>
      </c>
      <c r="B15" s="15" t="s">
        <v>300</v>
      </c>
      <c r="C15" s="10" t="s">
        <v>301</v>
      </c>
      <c r="D15" s="12">
        <v>29.99</v>
      </c>
      <c r="E15" s="12">
        <v>15</v>
      </c>
      <c r="F15" s="10">
        <v>2</v>
      </c>
      <c r="G15" s="10"/>
      <c r="H15" s="19">
        <f>E15*G15</f>
        <v>0</v>
      </c>
    </row>
    <row r="16" spans="1:14" s="4" customFormat="1" ht="30" customHeight="1" x14ac:dyDescent="0.3">
      <c r="A16" s="17">
        <v>656200748862</v>
      </c>
      <c r="B16" s="15" t="s">
        <v>302</v>
      </c>
      <c r="C16" s="10" t="s">
        <v>303</v>
      </c>
      <c r="D16" s="12">
        <v>16.989999999999998</v>
      </c>
      <c r="E16" s="12">
        <v>8.5</v>
      </c>
      <c r="F16" s="10">
        <v>4</v>
      </c>
      <c r="G16" s="10"/>
      <c r="H16" s="19">
        <f t="shared" ref="H16:H32" si="0">E16*G16</f>
        <v>0</v>
      </c>
    </row>
    <row r="17" spans="1:8" s="4" customFormat="1" ht="30" customHeight="1" x14ac:dyDescent="0.3">
      <c r="A17" s="17">
        <v>656200793749</v>
      </c>
      <c r="B17" s="15" t="s">
        <v>304</v>
      </c>
      <c r="C17" s="10" t="s">
        <v>305</v>
      </c>
      <c r="D17" s="12">
        <v>29.99</v>
      </c>
      <c r="E17" s="12">
        <v>15</v>
      </c>
      <c r="F17" s="10">
        <v>2</v>
      </c>
      <c r="G17" s="10"/>
      <c r="H17" s="19">
        <f t="shared" si="0"/>
        <v>0</v>
      </c>
    </row>
    <row r="18" spans="1:8" s="4" customFormat="1" ht="30" customHeight="1" x14ac:dyDescent="0.3">
      <c r="A18" s="17">
        <v>656200793756</v>
      </c>
      <c r="B18" s="15" t="s">
        <v>306</v>
      </c>
      <c r="C18" s="10" t="s">
        <v>307</v>
      </c>
      <c r="D18" s="12">
        <v>16.989999999999998</v>
      </c>
      <c r="E18" s="12">
        <v>8.5</v>
      </c>
      <c r="F18" s="10">
        <v>4</v>
      </c>
      <c r="G18" s="10"/>
      <c r="H18" s="19">
        <f t="shared" si="0"/>
        <v>0</v>
      </c>
    </row>
    <row r="19" spans="1:8" s="4" customFormat="1" ht="30" customHeight="1" x14ac:dyDescent="0.3">
      <c r="A19" s="17">
        <v>656200811023</v>
      </c>
      <c r="B19" s="15" t="s">
        <v>308</v>
      </c>
      <c r="C19" s="10" t="s">
        <v>309</v>
      </c>
      <c r="D19" s="12">
        <v>17.989999999999998</v>
      </c>
      <c r="E19" s="12">
        <v>9</v>
      </c>
      <c r="F19" s="10">
        <v>2</v>
      </c>
      <c r="G19" s="10"/>
      <c r="H19" s="19">
        <f t="shared" si="0"/>
        <v>0</v>
      </c>
    </row>
    <row r="20" spans="1:8" s="4" customFormat="1" ht="30" customHeight="1" x14ac:dyDescent="0.3">
      <c r="A20" s="17">
        <v>656200811139</v>
      </c>
      <c r="B20" s="15" t="s">
        <v>310</v>
      </c>
      <c r="C20" s="10" t="s">
        <v>311</v>
      </c>
      <c r="D20" s="12">
        <v>15.99</v>
      </c>
      <c r="E20" s="12">
        <v>8</v>
      </c>
      <c r="F20" s="10">
        <v>2</v>
      </c>
      <c r="G20" s="10"/>
      <c r="H20" s="19">
        <f t="shared" si="0"/>
        <v>0</v>
      </c>
    </row>
    <row r="21" spans="1:8" ht="30" customHeight="1" x14ac:dyDescent="0.3">
      <c r="A21" s="17">
        <v>656200811184</v>
      </c>
      <c r="B21" s="15" t="s">
        <v>312</v>
      </c>
      <c r="C21" s="10" t="s">
        <v>313</v>
      </c>
      <c r="D21" s="12">
        <v>14.99</v>
      </c>
      <c r="E21" s="12">
        <v>7.5</v>
      </c>
      <c r="F21" s="10">
        <v>4</v>
      </c>
      <c r="G21" s="10"/>
      <c r="H21" s="19">
        <f t="shared" si="0"/>
        <v>0</v>
      </c>
    </row>
    <row r="22" spans="1:8" ht="30" customHeight="1" x14ac:dyDescent="0.3">
      <c r="A22" s="306">
        <v>656200811047</v>
      </c>
      <c r="B22" s="15" t="s">
        <v>314</v>
      </c>
      <c r="C22" s="10" t="s">
        <v>315</v>
      </c>
      <c r="D22" s="12">
        <v>5.99</v>
      </c>
      <c r="E22" s="12">
        <v>3</v>
      </c>
      <c r="F22" s="10">
        <v>6</v>
      </c>
      <c r="G22" s="10"/>
      <c r="H22" s="19">
        <f t="shared" si="0"/>
        <v>0</v>
      </c>
    </row>
    <row r="23" spans="1:8" ht="30" customHeight="1" x14ac:dyDescent="0.3">
      <c r="A23" s="17">
        <v>656200811122</v>
      </c>
      <c r="B23" s="15" t="s">
        <v>316</v>
      </c>
      <c r="C23" s="10" t="s">
        <v>317</v>
      </c>
      <c r="D23" s="12">
        <v>15.99</v>
      </c>
      <c r="E23" s="12">
        <v>8</v>
      </c>
      <c r="F23" s="10">
        <v>2</v>
      </c>
      <c r="G23" s="10"/>
      <c r="H23" s="19">
        <f t="shared" si="0"/>
        <v>0</v>
      </c>
    </row>
    <row r="24" spans="1:8" ht="30" customHeight="1" x14ac:dyDescent="0.3">
      <c r="A24" s="17">
        <v>656200811115</v>
      </c>
      <c r="B24" s="15" t="s">
        <v>318</v>
      </c>
      <c r="C24" s="10" t="s">
        <v>319</v>
      </c>
      <c r="D24" s="12">
        <v>11.99</v>
      </c>
      <c r="E24" s="12">
        <v>6</v>
      </c>
      <c r="F24" s="10">
        <v>4</v>
      </c>
      <c r="G24" s="10"/>
      <c r="H24" s="19">
        <f t="shared" si="0"/>
        <v>0</v>
      </c>
    </row>
    <row r="25" spans="1:8" ht="30" customHeight="1" x14ac:dyDescent="0.3">
      <c r="A25" s="17">
        <v>656200811177</v>
      </c>
      <c r="B25" s="15" t="s">
        <v>320</v>
      </c>
      <c r="C25" s="10" t="s">
        <v>321</v>
      </c>
      <c r="D25" s="12">
        <v>14.99</v>
      </c>
      <c r="E25" s="12">
        <v>7.5</v>
      </c>
      <c r="F25" s="10">
        <v>4</v>
      </c>
      <c r="G25" s="10"/>
      <c r="H25" s="19">
        <f t="shared" si="0"/>
        <v>0</v>
      </c>
    </row>
    <row r="26" spans="1:8" ht="30" customHeight="1" x14ac:dyDescent="0.3">
      <c r="A26" s="307">
        <v>656200811054</v>
      </c>
      <c r="B26" s="15" t="s">
        <v>322</v>
      </c>
      <c r="C26" s="10" t="s">
        <v>323</v>
      </c>
      <c r="D26" s="12">
        <v>5.99</v>
      </c>
      <c r="E26" s="12">
        <v>3</v>
      </c>
      <c r="F26" s="10">
        <v>6</v>
      </c>
      <c r="G26" s="10"/>
      <c r="H26" s="19">
        <f t="shared" si="0"/>
        <v>0</v>
      </c>
    </row>
    <row r="27" spans="1:8" ht="30" customHeight="1" x14ac:dyDescent="0.3">
      <c r="A27" s="17">
        <v>656200837559</v>
      </c>
      <c r="B27" s="15" t="s">
        <v>324</v>
      </c>
      <c r="C27" s="10" t="s">
        <v>325</v>
      </c>
      <c r="D27" s="12">
        <v>31.99</v>
      </c>
      <c r="E27" s="12">
        <v>16</v>
      </c>
      <c r="F27" s="10">
        <v>2</v>
      </c>
      <c r="G27" s="10"/>
      <c r="H27" s="19">
        <f t="shared" si="0"/>
        <v>0</v>
      </c>
    </row>
    <row r="28" spans="1:8" ht="30" customHeight="1" x14ac:dyDescent="0.3">
      <c r="A28" s="17">
        <v>656200837573</v>
      </c>
      <c r="B28" s="15" t="s">
        <v>326</v>
      </c>
      <c r="C28" s="10" t="s">
        <v>327</v>
      </c>
      <c r="D28" s="12">
        <v>31.99</v>
      </c>
      <c r="E28" s="12">
        <v>16</v>
      </c>
      <c r="F28" s="10">
        <v>2</v>
      </c>
      <c r="G28" s="10"/>
      <c r="H28" s="19">
        <f t="shared" si="0"/>
        <v>0</v>
      </c>
    </row>
    <row r="29" spans="1:8" ht="30" customHeight="1" x14ac:dyDescent="0.3">
      <c r="A29" s="17">
        <v>656200837504</v>
      </c>
      <c r="B29" s="15" t="s">
        <v>328</v>
      </c>
      <c r="C29" s="10" t="s">
        <v>329</v>
      </c>
      <c r="D29" s="12">
        <v>7.99</v>
      </c>
      <c r="E29" s="12">
        <v>4</v>
      </c>
      <c r="F29" s="10">
        <v>6</v>
      </c>
      <c r="G29" s="10"/>
      <c r="H29" s="19">
        <f t="shared" si="0"/>
        <v>0</v>
      </c>
    </row>
    <row r="30" spans="1:8" ht="30" customHeight="1" x14ac:dyDescent="0.3">
      <c r="A30" s="17">
        <v>656200837511</v>
      </c>
      <c r="B30" s="15" t="s">
        <v>330</v>
      </c>
      <c r="C30" s="10" t="s">
        <v>331</v>
      </c>
      <c r="D30" s="12">
        <v>7.99</v>
      </c>
      <c r="E30" s="12">
        <v>4</v>
      </c>
      <c r="F30" s="10">
        <v>6</v>
      </c>
      <c r="G30" s="10"/>
      <c r="H30" s="19">
        <f t="shared" si="0"/>
        <v>0</v>
      </c>
    </row>
    <row r="31" spans="1:8" ht="30" customHeight="1" x14ac:dyDescent="0.3">
      <c r="A31" s="17">
        <v>656200837474</v>
      </c>
      <c r="B31" s="15" t="s">
        <v>332</v>
      </c>
      <c r="C31" s="10" t="s">
        <v>333</v>
      </c>
      <c r="D31" s="12">
        <v>7.99</v>
      </c>
      <c r="E31" s="12">
        <v>4</v>
      </c>
      <c r="F31" s="10">
        <v>6</v>
      </c>
      <c r="G31" s="10"/>
      <c r="H31" s="19">
        <f t="shared" si="0"/>
        <v>0</v>
      </c>
    </row>
    <row r="32" spans="1:8" ht="30" customHeight="1" x14ac:dyDescent="0.3">
      <c r="A32" s="17">
        <v>656200837498</v>
      </c>
      <c r="B32" s="15" t="s">
        <v>334</v>
      </c>
      <c r="C32" s="10" t="s">
        <v>335</v>
      </c>
      <c r="D32" s="12">
        <v>7.99</v>
      </c>
      <c r="E32" s="12">
        <v>4</v>
      </c>
      <c r="F32" s="10">
        <v>6</v>
      </c>
      <c r="G32" s="10"/>
      <c r="H32" s="19">
        <f t="shared" si="0"/>
        <v>0</v>
      </c>
    </row>
  </sheetData>
  <mergeCells count="5">
    <mergeCell ref="A1:B6"/>
    <mergeCell ref="D9:F13"/>
    <mergeCell ref="G10:G13"/>
    <mergeCell ref="H10:H13"/>
    <mergeCell ref="A11:B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4B1A-CF1A-4957-AD1B-874CD07FB69B}">
  <dimension ref="A1:H16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.332031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114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45" t="s">
        <v>112</v>
      </c>
      <c r="C9" s="20"/>
      <c r="D9" s="20"/>
      <c r="E9" s="20"/>
      <c r="F9" s="43"/>
      <c r="G9" s="41"/>
      <c r="H9" s="41"/>
    </row>
    <row r="10" spans="1:8" ht="15" customHeight="1" x14ac:dyDescent="0.3">
      <c r="A10" s="32" t="s">
        <v>78</v>
      </c>
      <c r="B10" t="s">
        <v>113</v>
      </c>
      <c r="D10" s="14"/>
      <c r="E10" s="14"/>
      <c r="F10" s="46"/>
      <c r="G10" s="251">
        <f>SUM(G15:G16)</f>
        <v>0</v>
      </c>
      <c r="H10" s="253">
        <f>SUM(H15:H16)</f>
        <v>0</v>
      </c>
    </row>
    <row r="11" spans="1:8" ht="15" customHeight="1" x14ac:dyDescent="0.3">
      <c r="A11" s="32" t="s">
        <v>26</v>
      </c>
      <c r="B11" t="s">
        <v>80</v>
      </c>
      <c r="F11" s="44"/>
      <c r="G11" s="251"/>
      <c r="H11" s="253"/>
    </row>
    <row r="12" spans="1:8" ht="15" customHeight="1" x14ac:dyDescent="0.3">
      <c r="A12" s="32" t="s">
        <v>28</v>
      </c>
      <c r="B12" s="47" t="s">
        <v>51</v>
      </c>
      <c r="F12" s="44"/>
      <c r="G12" s="251"/>
      <c r="H12" s="253"/>
    </row>
    <row r="13" spans="1:8" ht="15.75" customHeight="1" x14ac:dyDescent="0.3">
      <c r="A13" s="35" t="s">
        <v>30</v>
      </c>
      <c r="B13" s="2" t="s">
        <v>29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9781646451654</v>
      </c>
      <c r="B15" s="15" t="s">
        <v>336</v>
      </c>
      <c r="C15" s="18" t="s">
        <v>337</v>
      </c>
      <c r="D15" s="12">
        <v>16.989999999999998</v>
      </c>
      <c r="E15" s="12">
        <v>15.97</v>
      </c>
      <c r="F15" s="42">
        <v>0.55000000000000004</v>
      </c>
      <c r="G15" s="10"/>
      <c r="H15" s="19">
        <f>G15*D15*(1-F15)</f>
        <v>0</v>
      </c>
    </row>
    <row r="16" spans="1:8" ht="30" customHeight="1" x14ac:dyDescent="0.3">
      <c r="A16" s="17">
        <v>9781951350574</v>
      </c>
      <c r="B16" s="15" t="s">
        <v>338</v>
      </c>
      <c r="C16" s="18" t="s">
        <v>339</v>
      </c>
      <c r="D16" s="12">
        <v>16.989999999999998</v>
      </c>
      <c r="E16" s="12">
        <v>15.97</v>
      </c>
      <c r="F16" s="42">
        <v>0.55000000000000004</v>
      </c>
      <c r="G16" s="10"/>
      <c r="H16" s="19">
        <f t="shared" ref="H16" si="0">G16*D16*(1-F16)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778C-DCE2-448A-AE5C-9A96DC074731}">
  <dimension ref="A1:H18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.332031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115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20">
        <v>0.45</v>
      </c>
      <c r="C9" s="20"/>
      <c r="D9" s="21"/>
      <c r="E9" s="22"/>
      <c r="F9" s="33"/>
      <c r="G9" s="41"/>
      <c r="H9" s="41"/>
    </row>
    <row r="10" spans="1:8" ht="15" customHeight="1" x14ac:dyDescent="0.3">
      <c r="A10" s="32" t="s">
        <v>78</v>
      </c>
      <c r="B10" s="23" t="s">
        <v>116</v>
      </c>
      <c r="D10" s="22"/>
      <c r="E10" s="22"/>
      <c r="F10" s="33"/>
      <c r="G10" s="251">
        <f>SUM(G15:G18)</f>
        <v>0</v>
      </c>
      <c r="H10" s="253">
        <f>SUM(H15:H18)</f>
        <v>0</v>
      </c>
    </row>
    <row r="11" spans="1:8" ht="15" customHeight="1" x14ac:dyDescent="0.3">
      <c r="A11" s="32" t="s">
        <v>26</v>
      </c>
      <c r="B11" s="24" t="s">
        <v>80</v>
      </c>
      <c r="D11" s="22"/>
      <c r="E11" s="22"/>
      <c r="F11" s="33"/>
      <c r="G11" s="251"/>
      <c r="H11" s="253"/>
    </row>
    <row r="12" spans="1:8" ht="15" customHeight="1" x14ac:dyDescent="0.3">
      <c r="A12" s="32" t="s">
        <v>28</v>
      </c>
      <c r="B12" t="s">
        <v>29</v>
      </c>
      <c r="D12" s="22"/>
      <c r="E12" s="22"/>
      <c r="F12" s="33"/>
      <c r="G12" s="251"/>
      <c r="H12" s="253"/>
    </row>
    <row r="13" spans="1:8" ht="15.75" customHeight="1" x14ac:dyDescent="0.3">
      <c r="A13" s="35" t="s">
        <v>30</v>
      </c>
      <c r="B13" s="36" t="s">
        <v>29</v>
      </c>
      <c r="C13" s="37"/>
      <c r="D13" s="38"/>
      <c r="E13" s="38"/>
      <c r="F13" s="39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9781784988968</v>
      </c>
      <c r="B15" s="15" t="s">
        <v>117</v>
      </c>
      <c r="C15" s="18" t="s">
        <v>118</v>
      </c>
      <c r="D15" s="12">
        <v>11.99</v>
      </c>
      <c r="E15" s="12"/>
      <c r="F15" s="42">
        <v>0.45</v>
      </c>
      <c r="G15" s="10"/>
      <c r="H15" s="19">
        <f>G15*D15*(1-F15)</f>
        <v>0</v>
      </c>
    </row>
    <row r="16" spans="1:8" ht="30" customHeight="1" x14ac:dyDescent="0.3">
      <c r="A16" s="17">
        <v>9781784988937</v>
      </c>
      <c r="B16" s="15" t="s">
        <v>340</v>
      </c>
      <c r="C16" s="18" t="s">
        <v>118</v>
      </c>
      <c r="D16" s="12">
        <v>11.99</v>
      </c>
      <c r="E16" s="12"/>
      <c r="F16" s="42">
        <v>0.45</v>
      </c>
      <c r="G16" s="10"/>
      <c r="H16" s="19">
        <f t="shared" ref="H16:H18" si="0">G16*D16*(1-F16)</f>
        <v>0</v>
      </c>
    </row>
    <row r="17" spans="1:8" ht="30" customHeight="1" x14ac:dyDescent="0.3">
      <c r="A17" s="17">
        <v>9781784989569</v>
      </c>
      <c r="B17" s="15" t="s">
        <v>341</v>
      </c>
      <c r="C17" s="18" t="s">
        <v>118</v>
      </c>
      <c r="D17" s="12">
        <v>11.99</v>
      </c>
      <c r="E17" s="12"/>
      <c r="F17" s="42">
        <v>0.45</v>
      </c>
      <c r="G17" s="10"/>
      <c r="H17" s="19">
        <f t="shared" si="0"/>
        <v>0</v>
      </c>
    </row>
    <row r="18" spans="1:8" ht="30" customHeight="1" x14ac:dyDescent="0.3">
      <c r="A18" s="17">
        <v>9781784989552</v>
      </c>
      <c r="B18" s="15" t="s">
        <v>342</v>
      </c>
      <c r="C18" s="18" t="s">
        <v>118</v>
      </c>
      <c r="D18" s="12">
        <v>11.99</v>
      </c>
      <c r="E18" s="12"/>
      <c r="F18" s="42">
        <v>0.45</v>
      </c>
      <c r="G18" s="10"/>
      <c r="H18" s="19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Catalog Purchase Order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137E1-6F00-4D4E-9FC3-7B5501E23BE7}">
  <sheetPr>
    <pageSetUpPr fitToPage="1"/>
  </sheetPr>
  <dimension ref="A1:N32"/>
  <sheetViews>
    <sheetView view="pageBreakPreview" topLeftCell="A9" zoomScale="60" zoomScaleNormal="75" workbookViewId="0">
      <selection activeCell="G9" sqref="G9"/>
    </sheetView>
  </sheetViews>
  <sheetFormatPr defaultRowHeight="14.4" x14ac:dyDescent="0.3"/>
  <cols>
    <col min="1" max="1" width="18.109375" style="1" customWidth="1"/>
    <col min="2" max="2" width="9.6640625" customWidth="1"/>
    <col min="3" max="3" width="42.6640625" customWidth="1"/>
    <col min="4" max="4" width="24.109375" bestFit="1" customWidth="1"/>
    <col min="6" max="6" width="11.88671875" bestFit="1" customWidth="1"/>
    <col min="7" max="7" width="17.44140625" style="1" customWidth="1"/>
    <col min="8" max="8" width="9.88671875" style="84" customWidth="1"/>
    <col min="9" max="11" width="12.88671875" style="1" customWidth="1"/>
    <col min="12" max="12" width="11.88671875" customWidth="1"/>
    <col min="13" max="13" width="12.5546875" customWidth="1"/>
    <col min="14" max="14" width="16.6640625" style="14" bestFit="1" customWidth="1"/>
    <col min="15" max="15" width="14.33203125" customWidth="1"/>
  </cols>
  <sheetData>
    <row r="1" spans="1:14" ht="25.8" x14ac:dyDescent="0.5">
      <c r="A1" s="65"/>
      <c r="B1" s="66" t="s">
        <v>343</v>
      </c>
      <c r="C1" s="67"/>
      <c r="D1" s="68"/>
      <c r="E1" s="69"/>
      <c r="F1" s="67"/>
      <c r="G1" s="68"/>
      <c r="H1" s="69"/>
      <c r="I1" s="68"/>
      <c r="J1" s="68"/>
      <c r="K1" s="68"/>
      <c r="L1" s="68"/>
      <c r="M1" s="67"/>
      <c r="N1" s="70"/>
    </row>
    <row r="2" spans="1:14" ht="23.4" x14ac:dyDescent="0.3">
      <c r="A2" s="71"/>
      <c r="B2" s="72"/>
      <c r="C2" s="72"/>
      <c r="D2" s="72"/>
      <c r="E2" s="73" t="s">
        <v>344</v>
      </c>
      <c r="F2" s="72"/>
      <c r="G2" s="74"/>
      <c r="H2" s="75"/>
      <c r="I2" s="74"/>
      <c r="J2" s="74"/>
      <c r="K2" s="74"/>
      <c r="L2" s="72"/>
      <c r="M2" s="72"/>
      <c r="N2" s="76"/>
    </row>
    <row r="3" spans="1:14" x14ac:dyDescent="0.3">
      <c r="A3" s="302"/>
      <c r="B3" s="303"/>
      <c r="C3" s="77"/>
      <c r="D3" s="78"/>
      <c r="E3" s="79"/>
      <c r="F3" s="78"/>
      <c r="G3" s="78"/>
      <c r="H3" s="79"/>
      <c r="I3" s="78"/>
      <c r="J3" s="78"/>
      <c r="K3" s="78"/>
      <c r="L3" s="78"/>
      <c r="M3" s="79"/>
      <c r="N3" s="80"/>
    </row>
    <row r="4" spans="1:14" ht="15.6" customHeight="1" x14ac:dyDescent="0.3">
      <c r="A4" s="304" t="s">
        <v>10</v>
      </c>
      <c r="B4" s="305"/>
      <c r="C4" s="81"/>
      <c r="D4" s="78"/>
      <c r="E4" s="82"/>
      <c r="F4" s="82"/>
      <c r="G4" s="82"/>
      <c r="H4" s="82"/>
      <c r="I4" s="82"/>
      <c r="J4" s="82"/>
      <c r="K4" s="82"/>
      <c r="L4" s="82"/>
      <c r="M4" s="82"/>
      <c r="N4" s="80"/>
    </row>
    <row r="5" spans="1:14" ht="15.6" x14ac:dyDescent="0.3">
      <c r="A5" s="304" t="s">
        <v>14</v>
      </c>
      <c r="B5" s="305"/>
      <c r="C5" s="81"/>
      <c r="D5" s="78"/>
      <c r="E5" s="82"/>
      <c r="F5" s="82"/>
      <c r="G5" s="82"/>
      <c r="H5" s="82"/>
      <c r="I5" s="82"/>
      <c r="J5" s="82"/>
      <c r="K5" s="82"/>
      <c r="L5" s="82"/>
      <c r="M5" s="82"/>
      <c r="N5" s="80"/>
    </row>
    <row r="6" spans="1:14" ht="15.6" x14ac:dyDescent="0.3">
      <c r="A6" s="304" t="s">
        <v>15</v>
      </c>
      <c r="B6" s="305"/>
      <c r="C6" s="81"/>
      <c r="D6" s="78"/>
      <c r="E6" s="82"/>
      <c r="F6" s="82"/>
      <c r="G6" s="82"/>
      <c r="H6" s="82"/>
      <c r="I6" s="82"/>
      <c r="J6" s="82"/>
      <c r="K6" s="82"/>
      <c r="L6" s="82"/>
      <c r="M6" s="82"/>
      <c r="N6" s="80"/>
    </row>
    <row r="7" spans="1:14" ht="15.6" x14ac:dyDescent="0.3">
      <c r="A7" s="304" t="s">
        <v>345</v>
      </c>
      <c r="B7" s="305"/>
      <c r="C7" s="81"/>
      <c r="D7" s="78"/>
      <c r="E7" s="82"/>
      <c r="F7" s="82"/>
      <c r="G7" s="82"/>
      <c r="H7" s="82"/>
      <c r="I7" s="82"/>
      <c r="J7" s="82"/>
      <c r="K7" s="82"/>
      <c r="L7" s="82"/>
      <c r="M7" s="82"/>
      <c r="N7" s="80"/>
    </row>
    <row r="8" spans="1:14" ht="15.6" x14ac:dyDescent="0.3">
      <c r="A8" s="304" t="s">
        <v>11</v>
      </c>
      <c r="B8" s="305"/>
      <c r="C8" s="81"/>
      <c r="D8" s="78"/>
      <c r="E8" s="83"/>
      <c r="L8" s="78"/>
      <c r="M8" s="79"/>
      <c r="N8" s="80"/>
    </row>
    <row r="9" spans="1:14" x14ac:dyDescent="0.3">
      <c r="A9" s="85"/>
      <c r="B9" s="86" t="s">
        <v>346</v>
      </c>
      <c r="C9" s="87"/>
      <c r="D9" s="88"/>
      <c r="M9" s="89"/>
      <c r="N9" s="90"/>
    </row>
    <row r="10" spans="1:14" x14ac:dyDescent="0.3">
      <c r="A10" s="85"/>
      <c r="B10" s="86" t="s">
        <v>347</v>
      </c>
      <c r="C10" s="87"/>
      <c r="D10" s="88"/>
      <c r="E10" s="89"/>
      <c r="F10" s="78"/>
      <c r="G10" s="91" t="s">
        <v>348</v>
      </c>
      <c r="H10" s="79"/>
      <c r="I10" s="78"/>
      <c r="J10" s="78"/>
      <c r="K10" s="78"/>
      <c r="L10" s="89"/>
      <c r="M10" s="89"/>
      <c r="N10" s="90"/>
    </row>
    <row r="11" spans="1:14" ht="15" thickBot="1" x14ac:dyDescent="0.35">
      <c r="A11" s="92"/>
      <c r="B11" s="93" t="s">
        <v>12</v>
      </c>
      <c r="C11" s="87"/>
      <c r="D11" s="94"/>
      <c r="E11" s="95"/>
      <c r="F11" s="94"/>
      <c r="G11" s="96"/>
      <c r="H11" s="95"/>
      <c r="I11" s="95"/>
      <c r="J11" s="95"/>
      <c r="K11" s="95"/>
      <c r="L11" s="95"/>
      <c r="M11" s="95"/>
      <c r="N11" s="97"/>
    </row>
    <row r="12" spans="1:14" ht="43.2" x14ac:dyDescent="0.3">
      <c r="A12" s="98" t="s">
        <v>31</v>
      </c>
      <c r="B12" s="99" t="s">
        <v>349</v>
      </c>
      <c r="C12" s="99" t="s">
        <v>350</v>
      </c>
      <c r="D12" s="99" t="s">
        <v>351</v>
      </c>
      <c r="E12" s="100" t="s">
        <v>352</v>
      </c>
      <c r="F12" s="99" t="s">
        <v>353</v>
      </c>
      <c r="G12" s="99" t="s">
        <v>354</v>
      </c>
      <c r="H12" s="100" t="s">
        <v>355</v>
      </c>
      <c r="I12" s="101" t="s">
        <v>356</v>
      </c>
      <c r="J12" s="101" t="s">
        <v>357</v>
      </c>
      <c r="K12" s="101" t="s">
        <v>358</v>
      </c>
      <c r="L12" s="102" t="s">
        <v>359</v>
      </c>
      <c r="M12" s="103" t="s">
        <v>360</v>
      </c>
      <c r="N12" s="104" t="s">
        <v>361</v>
      </c>
    </row>
    <row r="13" spans="1:14" x14ac:dyDescent="0.3">
      <c r="A13" s="105"/>
      <c r="B13" s="106"/>
      <c r="C13" s="107" t="s">
        <v>362</v>
      </c>
      <c r="D13" s="108"/>
      <c r="E13" s="109"/>
      <c r="F13" s="108"/>
      <c r="G13" s="108"/>
      <c r="H13" s="110"/>
      <c r="I13" s="111"/>
      <c r="J13" s="111"/>
      <c r="K13" s="111"/>
      <c r="L13" s="112"/>
      <c r="M13" s="112"/>
      <c r="N13" s="113"/>
    </row>
    <row r="14" spans="1:14" ht="31.2" x14ac:dyDescent="0.3">
      <c r="A14" s="114">
        <v>9781496452993</v>
      </c>
      <c r="B14" s="115"/>
      <c r="C14" s="116" t="s">
        <v>363</v>
      </c>
      <c r="D14" s="117" t="s">
        <v>364</v>
      </c>
      <c r="E14" s="118">
        <v>39.99</v>
      </c>
      <c r="F14" s="119" t="s">
        <v>365</v>
      </c>
      <c r="G14" s="116" t="s">
        <v>366</v>
      </c>
      <c r="H14" s="120">
        <v>0.3</v>
      </c>
      <c r="I14" s="121" t="s">
        <v>367</v>
      </c>
      <c r="J14" s="121"/>
      <c r="K14" s="299">
        <v>45391</v>
      </c>
      <c r="L14" s="122">
        <v>45334</v>
      </c>
      <c r="M14" s="122">
        <v>45423</v>
      </c>
      <c r="N14" s="123"/>
    </row>
    <row r="15" spans="1:14" s="2" customFormat="1" ht="31.2" x14ac:dyDescent="0.3">
      <c r="A15" s="114">
        <v>9781496453013</v>
      </c>
      <c r="B15" s="115"/>
      <c r="C15" s="116" t="s">
        <v>363</v>
      </c>
      <c r="D15" s="117" t="s">
        <v>368</v>
      </c>
      <c r="E15" s="118">
        <v>54.99</v>
      </c>
      <c r="F15" s="119" t="s">
        <v>369</v>
      </c>
      <c r="G15" s="116" t="s">
        <v>366</v>
      </c>
      <c r="H15" s="120">
        <v>0.3</v>
      </c>
      <c r="I15" s="121" t="s">
        <v>367</v>
      </c>
      <c r="J15" s="121"/>
      <c r="K15" s="300"/>
      <c r="L15" s="122">
        <v>45334</v>
      </c>
      <c r="M15" s="122">
        <v>45423</v>
      </c>
      <c r="N15" s="124"/>
    </row>
    <row r="16" spans="1:14" ht="31.2" x14ac:dyDescent="0.3">
      <c r="A16" s="114">
        <v>9781496484383</v>
      </c>
      <c r="B16" s="115"/>
      <c r="C16" s="116" t="s">
        <v>363</v>
      </c>
      <c r="D16" s="117" t="s">
        <v>370</v>
      </c>
      <c r="E16" s="118">
        <v>54.99</v>
      </c>
      <c r="F16" s="119" t="s">
        <v>369</v>
      </c>
      <c r="G16" s="116" t="s">
        <v>366</v>
      </c>
      <c r="H16" s="120">
        <v>0.3</v>
      </c>
      <c r="I16" s="121" t="s">
        <v>367</v>
      </c>
      <c r="J16" s="121"/>
      <c r="K16" s="301"/>
      <c r="L16" s="122">
        <v>45334</v>
      </c>
      <c r="M16" s="122">
        <v>45423</v>
      </c>
      <c r="N16" s="125"/>
    </row>
    <row r="17" spans="1:14" s="130" customFormat="1" ht="31.2" x14ac:dyDescent="0.3">
      <c r="A17" s="114">
        <v>9781496452825</v>
      </c>
      <c r="B17" s="115"/>
      <c r="C17" s="116" t="s">
        <v>371</v>
      </c>
      <c r="D17" s="117" t="s">
        <v>364</v>
      </c>
      <c r="E17" s="126">
        <v>39.99</v>
      </c>
      <c r="F17" s="119" t="s">
        <v>365</v>
      </c>
      <c r="G17" s="116" t="s">
        <v>366</v>
      </c>
      <c r="H17" s="120">
        <v>0.3</v>
      </c>
      <c r="I17" s="119" t="s">
        <v>372</v>
      </c>
      <c r="J17" s="116">
        <v>10</v>
      </c>
      <c r="K17" s="127"/>
      <c r="L17" s="128">
        <v>45334</v>
      </c>
      <c r="M17" s="128">
        <v>45423</v>
      </c>
      <c r="N17" s="129"/>
    </row>
    <row r="18" spans="1:14" ht="31.2" x14ac:dyDescent="0.3">
      <c r="A18" s="114">
        <v>9781496452849</v>
      </c>
      <c r="B18" s="115"/>
      <c r="C18" s="116" t="s">
        <v>371</v>
      </c>
      <c r="D18" s="117" t="s">
        <v>373</v>
      </c>
      <c r="E18" s="118">
        <v>34.99</v>
      </c>
      <c r="F18" s="119" t="s">
        <v>374</v>
      </c>
      <c r="G18" s="116" t="s">
        <v>366</v>
      </c>
      <c r="H18" s="120">
        <v>0.3</v>
      </c>
      <c r="I18" s="119" t="s">
        <v>372</v>
      </c>
      <c r="J18" s="116">
        <v>10</v>
      </c>
      <c r="K18" s="127"/>
      <c r="L18" s="128">
        <v>45334</v>
      </c>
      <c r="M18" s="128">
        <v>45423</v>
      </c>
      <c r="N18" s="119"/>
    </row>
    <row r="19" spans="1:14" ht="46.8" x14ac:dyDescent="0.3">
      <c r="A19" s="131">
        <v>9781496484796</v>
      </c>
      <c r="B19" s="132"/>
      <c r="C19" s="133" t="s">
        <v>375</v>
      </c>
      <c r="D19" s="134" t="s">
        <v>376</v>
      </c>
      <c r="E19" s="135">
        <v>27.99</v>
      </c>
      <c r="F19" s="125" t="s">
        <v>365</v>
      </c>
      <c r="G19" s="133" t="s">
        <v>377</v>
      </c>
      <c r="H19" s="120">
        <v>0.4</v>
      </c>
      <c r="I19" s="136" t="s">
        <v>378</v>
      </c>
      <c r="J19" s="116">
        <v>24</v>
      </c>
      <c r="K19" s="137">
        <v>45377</v>
      </c>
      <c r="L19" s="128">
        <v>45334</v>
      </c>
      <c r="M19" s="128">
        <v>45423</v>
      </c>
      <c r="N19" s="119"/>
    </row>
    <row r="20" spans="1:14" ht="62.4" x14ac:dyDescent="0.3">
      <c r="A20" s="131">
        <v>9781496483225</v>
      </c>
      <c r="B20" s="115"/>
      <c r="C20" s="116" t="s">
        <v>379</v>
      </c>
      <c r="D20" s="138" t="s">
        <v>380</v>
      </c>
      <c r="E20" s="139">
        <v>26.99</v>
      </c>
      <c r="F20" s="115" t="s">
        <v>365</v>
      </c>
      <c r="G20" s="116" t="s">
        <v>381</v>
      </c>
      <c r="H20" s="140">
        <v>0.3</v>
      </c>
      <c r="I20" s="141" t="s">
        <v>382</v>
      </c>
      <c r="J20" s="141"/>
      <c r="K20" s="137">
        <v>45391</v>
      </c>
      <c r="L20" s="128">
        <v>45334</v>
      </c>
      <c r="M20" s="128">
        <v>45423</v>
      </c>
      <c r="N20" s="119"/>
    </row>
    <row r="21" spans="1:14" ht="31.2" x14ac:dyDescent="0.3">
      <c r="A21" s="131">
        <v>9781496490643</v>
      </c>
      <c r="B21" s="132"/>
      <c r="C21" s="133" t="s">
        <v>383</v>
      </c>
      <c r="D21" s="134" t="s">
        <v>384</v>
      </c>
      <c r="E21" s="135">
        <v>26.99</v>
      </c>
      <c r="F21" s="125" t="s">
        <v>365</v>
      </c>
      <c r="G21" s="133" t="s">
        <v>385</v>
      </c>
      <c r="H21" s="142">
        <v>0.3</v>
      </c>
      <c r="I21" s="116" t="s">
        <v>386</v>
      </c>
      <c r="J21" s="116"/>
      <c r="K21" s="137">
        <v>45391</v>
      </c>
      <c r="L21" s="128">
        <v>45334</v>
      </c>
      <c r="M21" s="128">
        <v>45423</v>
      </c>
      <c r="N21" s="143"/>
    </row>
    <row r="22" spans="1:14" ht="31.2" x14ac:dyDescent="0.3">
      <c r="A22" s="131">
        <v>9781496437457</v>
      </c>
      <c r="B22" s="132"/>
      <c r="C22" s="133" t="s">
        <v>387</v>
      </c>
      <c r="D22" s="134" t="s">
        <v>388</v>
      </c>
      <c r="E22" s="135">
        <v>17.989999999999998</v>
      </c>
      <c r="F22" s="125" t="s">
        <v>374</v>
      </c>
      <c r="G22" s="133" t="s">
        <v>389</v>
      </c>
      <c r="H22" s="142">
        <v>0.4</v>
      </c>
      <c r="I22" s="119" t="s">
        <v>390</v>
      </c>
      <c r="J22" s="116">
        <v>16</v>
      </c>
      <c r="K22" s="144"/>
      <c r="L22" s="128">
        <v>45334</v>
      </c>
      <c r="M22" s="128">
        <v>45423</v>
      </c>
      <c r="N22" s="143"/>
    </row>
    <row r="23" spans="1:14" ht="31.2" x14ac:dyDescent="0.3">
      <c r="A23" s="131">
        <v>9781641588492</v>
      </c>
      <c r="B23" s="115"/>
      <c r="C23" s="116" t="s">
        <v>391</v>
      </c>
      <c r="D23" s="138" t="s">
        <v>392</v>
      </c>
      <c r="E23" s="139">
        <v>12.99</v>
      </c>
      <c r="F23" s="115" t="s">
        <v>374</v>
      </c>
      <c r="G23" s="116" t="s">
        <v>393</v>
      </c>
      <c r="H23" s="140">
        <v>0.2</v>
      </c>
      <c r="I23" s="145" t="s">
        <v>394</v>
      </c>
      <c r="J23" s="145"/>
      <c r="K23" s="137">
        <v>45391</v>
      </c>
      <c r="L23" s="128">
        <v>45334</v>
      </c>
      <c r="M23" s="128">
        <v>45423</v>
      </c>
      <c r="N23" s="143"/>
    </row>
    <row r="24" spans="1:14" x14ac:dyDescent="0.3">
      <c r="A24" s="146"/>
      <c r="B24" s="147"/>
      <c r="C24" s="148" t="s">
        <v>395</v>
      </c>
      <c r="D24" s="149"/>
      <c r="E24" s="150"/>
      <c r="F24" s="147"/>
      <c r="G24" s="149"/>
      <c r="H24" s="151"/>
      <c r="I24" s="149"/>
      <c r="J24" s="149"/>
      <c r="K24" s="149"/>
      <c r="L24" s="149"/>
      <c r="M24" s="147"/>
      <c r="N24" s="152"/>
    </row>
    <row r="25" spans="1:14" x14ac:dyDescent="0.3">
      <c r="A25" s="144"/>
      <c r="B25" s="153"/>
      <c r="C25" s="153"/>
      <c r="D25" s="153"/>
      <c r="E25" s="153"/>
      <c r="F25" s="153"/>
      <c r="G25" s="144"/>
      <c r="H25" s="154"/>
      <c r="I25" s="144"/>
      <c r="J25" s="144"/>
      <c r="K25" s="144"/>
      <c r="L25" s="153"/>
      <c r="M25" s="153"/>
      <c r="N25" s="143"/>
    </row>
    <row r="26" spans="1:14" x14ac:dyDescent="0.3">
      <c r="A26" s="144"/>
      <c r="B26" s="153"/>
      <c r="C26" s="153"/>
      <c r="D26" s="153"/>
      <c r="E26" s="153"/>
      <c r="F26" s="153"/>
      <c r="G26" s="144"/>
      <c r="H26" s="154"/>
      <c r="I26" s="144"/>
      <c r="J26" s="144"/>
      <c r="K26" s="144"/>
      <c r="L26" s="153"/>
      <c r="M26" s="153"/>
      <c r="N26" s="143"/>
    </row>
    <row r="27" spans="1:14" x14ac:dyDescent="0.3">
      <c r="A27" s="144"/>
      <c r="B27" s="153"/>
      <c r="C27" s="153"/>
      <c r="D27" s="153"/>
      <c r="E27" s="153"/>
      <c r="F27" s="153"/>
      <c r="G27" s="144"/>
      <c r="H27" s="154"/>
      <c r="I27" s="144"/>
      <c r="J27" s="144"/>
      <c r="K27" s="144"/>
      <c r="L27" s="153"/>
      <c r="M27" s="153"/>
      <c r="N27" s="143"/>
    </row>
    <row r="28" spans="1:14" x14ac:dyDescent="0.3">
      <c r="A28" s="144"/>
      <c r="B28" s="153"/>
      <c r="C28" s="153"/>
      <c r="D28" s="153"/>
      <c r="E28" s="153"/>
      <c r="F28" s="153"/>
      <c r="G28" s="144"/>
      <c r="H28" s="154"/>
      <c r="I28" s="144"/>
      <c r="J28" s="144"/>
      <c r="K28" s="144"/>
      <c r="L28" s="153"/>
      <c r="M28" s="153"/>
      <c r="N28" s="143"/>
    </row>
    <row r="29" spans="1:14" x14ac:dyDescent="0.3">
      <c r="A29" s="144"/>
      <c r="B29" s="153"/>
      <c r="C29" s="153"/>
      <c r="D29" s="153"/>
      <c r="E29" s="153"/>
      <c r="F29" s="153"/>
      <c r="G29" s="144"/>
      <c r="H29" s="154"/>
      <c r="I29" s="144"/>
      <c r="J29" s="144"/>
      <c r="K29" s="144"/>
      <c r="L29" s="153"/>
      <c r="M29" s="153"/>
      <c r="N29" s="143"/>
    </row>
    <row r="30" spans="1:14" x14ac:dyDescent="0.3">
      <c r="A30" s="144"/>
      <c r="B30" s="153"/>
      <c r="C30" s="153"/>
      <c r="D30" s="153"/>
      <c r="E30" s="153"/>
      <c r="F30" s="153"/>
      <c r="G30" s="144"/>
      <c r="H30" s="154"/>
      <c r="I30" s="144"/>
      <c r="J30" s="144"/>
      <c r="K30" s="144"/>
      <c r="L30" s="153"/>
      <c r="M30" s="153"/>
      <c r="N30" s="143"/>
    </row>
    <row r="31" spans="1:14" x14ac:dyDescent="0.3">
      <c r="A31" s="144"/>
      <c r="B31" s="153"/>
      <c r="C31" s="153"/>
      <c r="D31" s="153"/>
      <c r="E31" s="153"/>
      <c r="F31" s="153"/>
      <c r="G31" s="144"/>
      <c r="H31" s="154"/>
      <c r="I31" s="144"/>
      <c r="J31" s="144"/>
      <c r="K31" s="144"/>
      <c r="L31" s="153"/>
      <c r="M31" s="153"/>
      <c r="N31" s="143"/>
    </row>
    <row r="32" spans="1:14" x14ac:dyDescent="0.3">
      <c r="A32" s="144"/>
      <c r="B32" s="153"/>
      <c r="C32" s="153"/>
      <c r="D32" s="153"/>
      <c r="E32" s="153"/>
      <c r="F32" s="153"/>
      <c r="G32" s="144"/>
      <c r="H32" s="154"/>
      <c r="I32" s="144"/>
      <c r="J32" s="144"/>
      <c r="K32" s="144"/>
      <c r="L32" s="153"/>
      <c r="M32" s="153"/>
      <c r="N32" s="143"/>
    </row>
  </sheetData>
  <autoFilter ref="A12:N13" xr:uid="{07185BBE-964A-4240-A4EF-668C08852715}"/>
  <mergeCells count="7">
    <mergeCell ref="K14:K16"/>
    <mergeCell ref="A3:B3"/>
    <mergeCell ref="A4:B4"/>
    <mergeCell ref="A5:B5"/>
    <mergeCell ref="A6:B6"/>
    <mergeCell ref="A7:B7"/>
    <mergeCell ref="A8:B8"/>
  </mergeCells>
  <printOptions horizontalCentered="1"/>
  <pageMargins left="0.25" right="0.25" top="0.31" bottom="0.75" header="0.3" footer="0.3"/>
  <pageSetup scale="60" fitToHeight="0" orientation="landscape" r:id="rId1"/>
  <headerFooter>
    <oddFooter>&amp;C&amp;A - Spring Catalog Purchase Order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15BA-48FE-4866-A409-ABE171425785}">
  <dimension ref="A1:H24"/>
  <sheetViews>
    <sheetView view="pageBreakPreview" topLeftCell="A8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8.6640625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38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53"/>
      <c r="D8" s="26" t="s">
        <v>44</v>
      </c>
      <c r="E8" s="30"/>
      <c r="F8" s="31"/>
      <c r="G8" s="40" t="s">
        <v>17</v>
      </c>
      <c r="H8" s="40" t="s">
        <v>18</v>
      </c>
    </row>
    <row r="9" spans="1:8" x14ac:dyDescent="0.3">
      <c r="A9" s="56" t="s">
        <v>22</v>
      </c>
      <c r="B9" s="4" t="s">
        <v>47</v>
      </c>
      <c r="C9" s="57"/>
      <c r="D9" s="62" t="s">
        <v>39</v>
      </c>
      <c r="E9" s="4"/>
      <c r="F9" s="63"/>
      <c r="G9" s="41"/>
      <c r="H9" s="41"/>
    </row>
    <row r="10" spans="1:8" ht="30.75" customHeight="1" x14ac:dyDescent="0.3">
      <c r="A10" s="56" t="s">
        <v>24</v>
      </c>
      <c r="B10" s="255" t="s">
        <v>45</v>
      </c>
      <c r="C10" s="256"/>
      <c r="D10" s="257" t="s">
        <v>46</v>
      </c>
      <c r="E10" s="258"/>
      <c r="F10" s="259"/>
      <c r="G10" s="251">
        <f>SUM(G15:G24)</f>
        <v>0</v>
      </c>
      <c r="H10" s="253">
        <f>SUM(H15:H24)</f>
        <v>0</v>
      </c>
    </row>
    <row r="11" spans="1:8" ht="15" customHeight="1" x14ac:dyDescent="0.3">
      <c r="A11" s="56" t="s">
        <v>28</v>
      </c>
      <c r="B11" s="58">
        <v>100</v>
      </c>
      <c r="C11" s="57"/>
      <c r="D11" s="62" t="s">
        <v>41</v>
      </c>
      <c r="E11" s="4"/>
      <c r="F11" s="63"/>
      <c r="G11" s="251"/>
      <c r="H11" s="253"/>
    </row>
    <row r="12" spans="1:8" ht="15" customHeight="1" x14ac:dyDescent="0.3">
      <c r="A12" s="56" t="s">
        <v>26</v>
      </c>
      <c r="B12" s="4" t="s">
        <v>40</v>
      </c>
      <c r="C12" s="57"/>
      <c r="D12" s="62" t="s">
        <v>43</v>
      </c>
      <c r="E12" s="4"/>
      <c r="F12" s="63"/>
      <c r="G12" s="251"/>
      <c r="H12" s="253"/>
    </row>
    <row r="13" spans="1:8" ht="15.75" customHeight="1" x14ac:dyDescent="0.3">
      <c r="A13" s="59" t="s">
        <v>30</v>
      </c>
      <c r="B13" s="60" t="s">
        <v>42</v>
      </c>
      <c r="C13" s="61"/>
      <c r="D13" s="52"/>
      <c r="E13" s="60"/>
      <c r="F13" s="64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9781087787411</v>
      </c>
      <c r="B15" s="15" t="s">
        <v>130</v>
      </c>
      <c r="C15" s="10" t="s">
        <v>131</v>
      </c>
      <c r="D15" s="12">
        <v>17.989999999999998</v>
      </c>
      <c r="E15" s="12">
        <v>12.97</v>
      </c>
      <c r="F15" s="51"/>
      <c r="G15" s="10"/>
      <c r="H15" s="19">
        <f>G15*D15*(1-F15)</f>
        <v>0</v>
      </c>
    </row>
    <row r="16" spans="1:8" ht="30" customHeight="1" x14ac:dyDescent="0.3">
      <c r="A16" s="17">
        <v>9781430091974</v>
      </c>
      <c r="B16" s="15" t="s">
        <v>132</v>
      </c>
      <c r="C16" s="10" t="s">
        <v>133</v>
      </c>
      <c r="D16" s="12">
        <v>22.99</v>
      </c>
      <c r="E16" s="12">
        <v>16.97</v>
      </c>
      <c r="F16" s="51"/>
      <c r="G16" s="10"/>
      <c r="H16" s="19">
        <f>G16*D16*(1-F16)</f>
        <v>0</v>
      </c>
    </row>
    <row r="17" spans="1:8" ht="30" customHeight="1" x14ac:dyDescent="0.3">
      <c r="A17" s="17">
        <v>9781087787664</v>
      </c>
      <c r="B17" s="15" t="s">
        <v>134</v>
      </c>
      <c r="C17" s="10" t="s">
        <v>135</v>
      </c>
      <c r="D17" s="12">
        <v>14.99</v>
      </c>
      <c r="E17" s="12">
        <v>10.97</v>
      </c>
      <c r="F17" s="51"/>
      <c r="G17" s="10"/>
      <c r="H17" s="19">
        <f>G17*D17*(1-F17)</f>
        <v>0</v>
      </c>
    </row>
    <row r="18" spans="1:8" ht="30" customHeight="1" x14ac:dyDescent="0.3">
      <c r="A18" s="17">
        <v>9781087790336</v>
      </c>
      <c r="B18" s="15" t="s">
        <v>136</v>
      </c>
      <c r="C18" s="10" t="s">
        <v>137</v>
      </c>
      <c r="D18" s="12">
        <v>21.99</v>
      </c>
      <c r="E18" s="12"/>
      <c r="F18" s="51"/>
      <c r="G18" s="10"/>
      <c r="H18" s="19">
        <f t="shared" ref="H18:H24" si="0">G18*D18*(1-F18)</f>
        <v>0</v>
      </c>
    </row>
    <row r="19" spans="1:8" ht="30" customHeight="1" x14ac:dyDescent="0.3">
      <c r="A19" s="17">
        <v>9781087774916</v>
      </c>
      <c r="B19" s="15" t="s">
        <v>138</v>
      </c>
      <c r="C19" s="10"/>
      <c r="D19" s="12">
        <v>39.99</v>
      </c>
      <c r="E19" s="12">
        <v>27.97</v>
      </c>
      <c r="F19" s="51"/>
      <c r="G19" s="10"/>
      <c r="H19" s="19">
        <f t="shared" si="0"/>
        <v>0</v>
      </c>
    </row>
    <row r="20" spans="1:8" ht="30" customHeight="1" x14ac:dyDescent="0.3">
      <c r="A20" s="17">
        <v>9781430094081</v>
      </c>
      <c r="B20" s="15" t="s">
        <v>139</v>
      </c>
      <c r="C20" s="10"/>
      <c r="D20" s="12">
        <v>59.99</v>
      </c>
      <c r="E20" s="12">
        <v>41.97</v>
      </c>
      <c r="F20" s="51"/>
      <c r="G20" s="10"/>
      <c r="H20" s="19">
        <f t="shared" si="0"/>
        <v>0</v>
      </c>
    </row>
    <row r="21" spans="1:8" ht="30" customHeight="1" x14ac:dyDescent="0.3">
      <c r="A21" s="17">
        <v>9781430094128</v>
      </c>
      <c r="B21" s="15" t="s">
        <v>140</v>
      </c>
      <c r="C21" s="10"/>
      <c r="D21" s="12">
        <v>59.99</v>
      </c>
      <c r="E21" s="12">
        <v>41.97</v>
      </c>
      <c r="F21" s="51"/>
      <c r="G21" s="10"/>
      <c r="H21" s="19">
        <f t="shared" si="0"/>
        <v>0</v>
      </c>
    </row>
    <row r="22" spans="1:8" ht="30" customHeight="1" x14ac:dyDescent="0.3">
      <c r="A22" s="17">
        <v>9781430094807</v>
      </c>
      <c r="B22" s="15" t="s">
        <v>141</v>
      </c>
      <c r="C22" s="10"/>
      <c r="D22" s="12">
        <v>19.989999999999998</v>
      </c>
      <c r="E22" s="12">
        <v>13.97</v>
      </c>
      <c r="F22" s="51"/>
      <c r="G22" s="10"/>
      <c r="H22" s="19">
        <f t="shared" si="0"/>
        <v>0</v>
      </c>
    </row>
    <row r="23" spans="1:8" ht="30" customHeight="1" x14ac:dyDescent="0.3">
      <c r="A23" s="17">
        <v>9781430094814</v>
      </c>
      <c r="B23" s="15" t="s">
        <v>142</v>
      </c>
      <c r="C23" s="10"/>
      <c r="D23" s="12">
        <v>19.989999999999998</v>
      </c>
      <c r="E23" s="12">
        <v>13.97</v>
      </c>
      <c r="F23" s="51"/>
      <c r="G23" s="10"/>
      <c r="H23" s="19">
        <f t="shared" si="0"/>
        <v>0</v>
      </c>
    </row>
    <row r="24" spans="1:8" ht="30" customHeight="1" x14ac:dyDescent="0.3">
      <c r="A24" s="17">
        <v>9781430094821</v>
      </c>
      <c r="B24" s="15" t="s">
        <v>143</v>
      </c>
      <c r="C24" s="10"/>
      <c r="D24" s="12">
        <v>19.989999999999998</v>
      </c>
      <c r="E24" s="12">
        <v>13.97</v>
      </c>
      <c r="F24" s="51"/>
      <c r="G24" s="10"/>
      <c r="H24" s="19">
        <f t="shared" si="0"/>
        <v>0</v>
      </c>
    </row>
  </sheetData>
  <sortState xmlns:xlrd2="http://schemas.microsoft.com/office/spreadsheetml/2017/richdata2" ref="A15:E24">
    <sortCondition ref="B15:B24"/>
  </sortState>
  <mergeCells count="5">
    <mergeCell ref="A1:B6"/>
    <mergeCell ref="G10:G13"/>
    <mergeCell ref="H10:H13"/>
    <mergeCell ref="B10:C10"/>
    <mergeCell ref="D10:F10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329F-9A56-492F-8515-E69B048DC388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54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6" t="s">
        <v>44</v>
      </c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t="s">
        <v>48</v>
      </c>
      <c r="D9" s="260" t="s">
        <v>49</v>
      </c>
      <c r="E9" s="261"/>
      <c r="F9" s="262"/>
      <c r="G9" s="41"/>
      <c r="H9" s="41"/>
    </row>
    <row r="10" spans="1:8" ht="15" customHeight="1" x14ac:dyDescent="0.3">
      <c r="A10" s="32" t="s">
        <v>24</v>
      </c>
      <c r="B10" t="s">
        <v>50</v>
      </c>
      <c r="D10" s="260"/>
      <c r="E10" s="261"/>
      <c r="F10" s="262"/>
      <c r="G10" s="251">
        <f>SUM(G15:G16)</f>
        <v>0</v>
      </c>
      <c r="H10" s="253">
        <f>SUM(H15:H16)</f>
        <v>0</v>
      </c>
    </row>
    <row r="11" spans="1:8" ht="15" customHeight="1" x14ac:dyDescent="0.3">
      <c r="A11" s="32" t="s">
        <v>28</v>
      </c>
      <c r="B11" t="s">
        <v>51</v>
      </c>
      <c r="D11" s="34"/>
      <c r="F11" s="44"/>
      <c r="G11" s="251"/>
      <c r="H11" s="253"/>
    </row>
    <row r="12" spans="1:8" ht="15" customHeight="1" x14ac:dyDescent="0.3">
      <c r="A12" s="32" t="s">
        <v>26</v>
      </c>
      <c r="B12" t="s">
        <v>52</v>
      </c>
      <c r="D12" s="34"/>
      <c r="F12" s="44"/>
      <c r="G12" s="251"/>
      <c r="H12" s="253"/>
    </row>
    <row r="13" spans="1:8" ht="15.75" customHeight="1" x14ac:dyDescent="0.3">
      <c r="A13" s="35" t="s">
        <v>30</v>
      </c>
      <c r="B13" s="2" t="s">
        <v>29</v>
      </c>
      <c r="C13" s="37"/>
      <c r="D13" s="5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9780800741921</v>
      </c>
      <c r="B15" s="11" t="s">
        <v>144</v>
      </c>
      <c r="C15" s="18" t="s">
        <v>53</v>
      </c>
      <c r="D15" s="12">
        <v>17.989999999999998</v>
      </c>
      <c r="E15" s="10"/>
      <c r="F15" s="51">
        <v>0.5</v>
      </c>
      <c r="G15" s="10"/>
      <c r="H15" s="19">
        <f>G15*D15*(1-F15)</f>
        <v>0</v>
      </c>
    </row>
    <row r="16" spans="1:8" ht="30" customHeight="1" x14ac:dyDescent="0.3">
      <c r="A16" s="17">
        <v>9781540902504</v>
      </c>
      <c r="B16" s="11" t="s">
        <v>145</v>
      </c>
      <c r="C16" s="10" t="s">
        <v>146</v>
      </c>
      <c r="D16" s="12">
        <v>19.989999999999998</v>
      </c>
      <c r="E16" s="10"/>
      <c r="F16" s="51">
        <v>0.5</v>
      </c>
      <c r="G16" s="10"/>
      <c r="H16" s="19">
        <f>G16*D16*(1-F16)</f>
        <v>0</v>
      </c>
    </row>
    <row r="17" spans="1:8" ht="30" customHeight="1" x14ac:dyDescent="0.3">
      <c r="A17" s="17">
        <v>9781540902511</v>
      </c>
      <c r="B17" s="15" t="s">
        <v>147</v>
      </c>
      <c r="C17" s="10" t="s">
        <v>146</v>
      </c>
      <c r="D17" s="12">
        <v>14.99</v>
      </c>
      <c r="E17" s="10"/>
      <c r="F17" s="51">
        <v>0.5</v>
      </c>
      <c r="G17" s="10"/>
      <c r="H17" s="19"/>
    </row>
  </sheetData>
  <mergeCells count="4">
    <mergeCell ref="A1:B6"/>
    <mergeCell ref="G10:G13"/>
    <mergeCell ref="H10:H13"/>
    <mergeCell ref="D9:F10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9422-9A62-4A23-8B41-E4862320E55C}">
  <dimension ref="A1:H17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245" t="s">
        <v>55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4" customFormat="1" ht="22.5" customHeight="1" x14ac:dyDescent="0.3">
      <c r="A8" s="26" t="s">
        <v>19</v>
      </c>
      <c r="B8" s="27"/>
      <c r="C8" s="28"/>
      <c r="D8" s="29"/>
      <c r="E8" s="30"/>
      <c r="F8" s="31"/>
      <c r="G8" s="40" t="s">
        <v>17</v>
      </c>
      <c r="H8" s="40" t="s">
        <v>18</v>
      </c>
    </row>
    <row r="9" spans="1:8" x14ac:dyDescent="0.3">
      <c r="A9" s="32" t="s">
        <v>22</v>
      </c>
      <c r="B9" s="20">
        <v>0.48</v>
      </c>
      <c r="D9" s="14"/>
      <c r="E9" s="14"/>
      <c r="F9" s="46"/>
      <c r="G9" s="41"/>
      <c r="H9" s="41"/>
    </row>
    <row r="10" spans="1:8" ht="15" customHeight="1" x14ac:dyDescent="0.3">
      <c r="A10" s="32" t="s">
        <v>24</v>
      </c>
      <c r="B10" t="s">
        <v>56</v>
      </c>
      <c r="D10" s="14"/>
      <c r="E10" s="14"/>
      <c r="F10" s="46"/>
      <c r="G10" s="251">
        <f>SUM(G15:G17)</f>
        <v>0</v>
      </c>
      <c r="H10" s="253">
        <f>SUM(H15:H17)</f>
        <v>0</v>
      </c>
    </row>
    <row r="11" spans="1:8" ht="15" customHeight="1" x14ac:dyDescent="0.3">
      <c r="A11" s="32" t="s">
        <v>28</v>
      </c>
      <c r="B11" t="s">
        <v>57</v>
      </c>
      <c r="F11" s="44"/>
      <c r="G11" s="251"/>
      <c r="H11" s="253"/>
    </row>
    <row r="12" spans="1:8" ht="15" customHeight="1" x14ac:dyDescent="0.3">
      <c r="A12" s="32" t="s">
        <v>26</v>
      </c>
      <c r="B12" t="s">
        <v>52</v>
      </c>
      <c r="F12" s="44"/>
      <c r="G12" s="251"/>
      <c r="H12" s="253"/>
    </row>
    <row r="13" spans="1:8" ht="15.75" customHeight="1" x14ac:dyDescent="0.3">
      <c r="A13" s="35" t="s">
        <v>30</v>
      </c>
      <c r="B13" s="2" t="s">
        <v>42</v>
      </c>
      <c r="C13" s="37"/>
      <c r="D13" s="2"/>
      <c r="E13" s="2"/>
      <c r="F13" s="48"/>
      <c r="G13" s="252"/>
      <c r="H13" s="254"/>
    </row>
    <row r="14" spans="1:8" s="6" customFormat="1" ht="24.75" customHeight="1" x14ac:dyDescent="0.3">
      <c r="A14" s="16" t="s">
        <v>31</v>
      </c>
      <c r="B14" s="16" t="s">
        <v>3</v>
      </c>
      <c r="C14" s="16" t="s">
        <v>32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9781636093345</v>
      </c>
      <c r="B15" s="15" t="s">
        <v>148</v>
      </c>
      <c r="C15" s="18" t="s">
        <v>149</v>
      </c>
      <c r="D15" s="12">
        <v>16.989999999999998</v>
      </c>
      <c r="E15" s="12">
        <v>12.97</v>
      </c>
      <c r="F15" s="51">
        <v>0.48</v>
      </c>
      <c r="G15" s="10"/>
      <c r="H15" s="19">
        <f>G15*D15*(1-F15)</f>
        <v>0</v>
      </c>
    </row>
    <row r="16" spans="1:8" ht="30" customHeight="1" x14ac:dyDescent="0.3">
      <c r="A16" s="17">
        <v>9781636094878</v>
      </c>
      <c r="B16" s="15" t="s">
        <v>150</v>
      </c>
      <c r="C16" s="10" t="s">
        <v>149</v>
      </c>
      <c r="D16" s="12">
        <v>16.989999999999998</v>
      </c>
      <c r="E16" s="12">
        <v>12.97</v>
      </c>
      <c r="F16" s="51">
        <v>0.48</v>
      </c>
      <c r="G16" s="10"/>
      <c r="H16" s="19">
        <f>G16*D16*(1-F16)</f>
        <v>0</v>
      </c>
    </row>
    <row r="17" spans="1:8" ht="30" customHeight="1" x14ac:dyDescent="0.3">
      <c r="A17" s="17">
        <v>9781636096223</v>
      </c>
      <c r="B17" s="15" t="s">
        <v>151</v>
      </c>
      <c r="C17" s="10" t="s">
        <v>149</v>
      </c>
      <c r="D17" s="12">
        <v>16.989999999999998</v>
      </c>
      <c r="E17" s="12">
        <v>12.97</v>
      </c>
      <c r="F17" s="51">
        <v>0.48</v>
      </c>
      <c r="G17" s="10"/>
      <c r="H17" s="19">
        <f>G17*D17*(1-F17)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F0DA-3333-409B-B4A2-7E559B4D54C0}">
  <dimension ref="A1:H18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4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58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/>
      <c r="F9" s="44"/>
      <c r="G9" s="41"/>
      <c r="H9" s="41"/>
    </row>
    <row r="10" spans="1:8" ht="15" customHeight="1" x14ac:dyDescent="0.3">
      <c r="A10" s="32"/>
      <c r="F10" s="44"/>
      <c r="G10" s="251">
        <f>SUM(G15:G17)</f>
        <v>0</v>
      </c>
      <c r="H10" s="253">
        <f>SUM(H15:H17)</f>
        <v>0</v>
      </c>
    </row>
    <row r="11" spans="1:8" ht="15" customHeight="1" x14ac:dyDescent="0.3">
      <c r="A11" s="32"/>
      <c r="F11" s="44"/>
      <c r="G11" s="251"/>
      <c r="H11" s="253"/>
    </row>
    <row r="12" spans="1:8" ht="15" customHeight="1" x14ac:dyDescent="0.3">
      <c r="A12" s="32"/>
      <c r="F12" s="44"/>
      <c r="G12" s="251"/>
      <c r="H12" s="253"/>
    </row>
    <row r="13" spans="1:8" x14ac:dyDescent="0.3">
      <c r="A13" s="52"/>
      <c r="B13" s="2"/>
      <c r="C13" s="37"/>
      <c r="D13" s="2"/>
      <c r="E13" s="2"/>
      <c r="F13" s="48"/>
      <c r="G13" s="252"/>
      <c r="H13" s="254"/>
    </row>
    <row r="14" spans="1:8" s="6" customFormat="1" ht="30.7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8" s="4" customFormat="1" ht="30" customHeight="1" x14ac:dyDescent="0.3">
      <c r="A15" s="10">
        <v>98111422378</v>
      </c>
      <c r="B15" s="15" t="s">
        <v>152</v>
      </c>
      <c r="C15" s="10">
        <v>9743819</v>
      </c>
      <c r="D15" s="12">
        <v>11.99</v>
      </c>
      <c r="E15" s="12">
        <v>5.4</v>
      </c>
      <c r="F15" s="10">
        <v>8</v>
      </c>
      <c r="G15" s="10"/>
      <c r="H15" s="19">
        <f>E15*G15</f>
        <v>0</v>
      </c>
    </row>
    <row r="16" spans="1:8" s="4" customFormat="1" ht="30" customHeight="1" x14ac:dyDescent="0.3">
      <c r="A16" s="10">
        <v>98111422248</v>
      </c>
      <c r="B16" s="11" t="s">
        <v>153</v>
      </c>
      <c r="C16" s="10">
        <v>3013249</v>
      </c>
      <c r="D16" s="12">
        <v>7.99</v>
      </c>
      <c r="E16" s="12">
        <v>3.3</v>
      </c>
      <c r="F16" s="10">
        <v>6</v>
      </c>
      <c r="G16" s="10"/>
      <c r="H16" s="19">
        <f t="shared" ref="H16:H17" si="0">E16*G16</f>
        <v>0</v>
      </c>
    </row>
    <row r="17" spans="1:8" s="4" customFormat="1" ht="30" customHeight="1" x14ac:dyDescent="0.3">
      <c r="A17" s="10">
        <v>98111504715</v>
      </c>
      <c r="B17" s="15" t="s">
        <v>154</v>
      </c>
      <c r="C17" s="10">
        <v>9748075</v>
      </c>
      <c r="D17" s="12">
        <v>7.99</v>
      </c>
      <c r="E17" s="12">
        <v>3.6</v>
      </c>
      <c r="F17" s="10">
        <v>12</v>
      </c>
      <c r="G17" s="10"/>
      <c r="H17" s="19">
        <f t="shared" si="0"/>
        <v>0</v>
      </c>
    </row>
    <row r="18" spans="1:8" s="4" customFormat="1" x14ac:dyDescent="0.3">
      <c r="C18" s="13"/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6CFBF-0483-43AD-AF8C-EE1F12427A06}">
  <dimension ref="A1:H16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6.554687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158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26" t="s">
        <v>44</v>
      </c>
      <c r="E8" s="30"/>
      <c r="F8" s="31"/>
      <c r="G8" s="40" t="s">
        <v>17</v>
      </c>
      <c r="H8" s="40" t="s">
        <v>18</v>
      </c>
    </row>
    <row r="9" spans="1:8" ht="15" customHeight="1" x14ac:dyDescent="0.3">
      <c r="A9" s="32" t="s">
        <v>22</v>
      </c>
      <c r="B9" s="20">
        <v>0.4</v>
      </c>
      <c r="D9" s="267" t="s">
        <v>62</v>
      </c>
      <c r="E9" s="268"/>
      <c r="F9" s="269"/>
      <c r="G9" s="41"/>
      <c r="H9" s="41"/>
    </row>
    <row r="10" spans="1:8" ht="15" customHeight="1" x14ac:dyDescent="0.3">
      <c r="A10" s="32" t="s">
        <v>24</v>
      </c>
      <c r="B10" t="s">
        <v>63</v>
      </c>
      <c r="C10"/>
      <c r="D10" s="267"/>
      <c r="E10" s="268"/>
      <c r="F10" s="269"/>
      <c r="G10" s="251">
        <f>SUM(G15:G16)</f>
        <v>0</v>
      </c>
      <c r="H10" s="253">
        <f>SUM(H15:H16)</f>
        <v>0</v>
      </c>
    </row>
    <row r="11" spans="1:8" ht="15" customHeight="1" x14ac:dyDescent="0.3">
      <c r="A11" s="32" t="s">
        <v>28</v>
      </c>
      <c r="B11" t="s">
        <v>59</v>
      </c>
      <c r="D11" s="34" t="s">
        <v>60</v>
      </c>
      <c r="F11" s="44"/>
      <c r="G11" s="251"/>
      <c r="H11" s="253"/>
    </row>
    <row r="12" spans="1:8" ht="15" customHeight="1" x14ac:dyDescent="0.3">
      <c r="A12" s="32" t="s">
        <v>26</v>
      </c>
      <c r="B12" t="s">
        <v>59</v>
      </c>
      <c r="D12" s="263" t="s">
        <v>61</v>
      </c>
      <c r="E12" s="255"/>
      <c r="F12" s="256"/>
      <c r="G12" s="251"/>
      <c r="H12" s="253"/>
    </row>
    <row r="13" spans="1:8" x14ac:dyDescent="0.3">
      <c r="A13" s="35" t="s">
        <v>30</v>
      </c>
      <c r="B13" s="2" t="s">
        <v>59</v>
      </c>
      <c r="C13" s="37"/>
      <c r="D13" s="264"/>
      <c r="E13" s="265"/>
      <c r="F13" s="266"/>
      <c r="G13" s="252"/>
      <c r="H13" s="254"/>
    </row>
    <row r="14" spans="1:8" s="6" customFormat="1" ht="25.2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33</v>
      </c>
      <c r="F14" s="16" t="s">
        <v>34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602458871456</v>
      </c>
      <c r="B15" s="11" t="s">
        <v>155</v>
      </c>
      <c r="C15" s="49" t="s">
        <v>156</v>
      </c>
      <c r="D15" s="12">
        <v>11.99</v>
      </c>
      <c r="E15" s="12"/>
      <c r="F15" s="42">
        <v>0.4</v>
      </c>
      <c r="G15" s="10"/>
      <c r="H15" s="19">
        <f t="shared" ref="H15:H16" si="0">G15*D15*(1-F15)</f>
        <v>0</v>
      </c>
    </row>
    <row r="16" spans="1:8" s="4" customFormat="1" ht="30" customHeight="1" x14ac:dyDescent="0.3">
      <c r="A16" s="17">
        <v>647351820439</v>
      </c>
      <c r="B16" s="11" t="s">
        <v>157</v>
      </c>
      <c r="C16" s="49" t="s">
        <v>133</v>
      </c>
      <c r="D16" s="12">
        <v>9.99</v>
      </c>
      <c r="E16" s="12"/>
      <c r="F16" s="42">
        <v>0.4</v>
      </c>
      <c r="G16" s="10"/>
      <c r="H16" s="19">
        <f t="shared" si="0"/>
        <v>0</v>
      </c>
    </row>
  </sheetData>
  <mergeCells count="5">
    <mergeCell ref="A1:B6"/>
    <mergeCell ref="G10:G13"/>
    <mergeCell ref="H10:H13"/>
    <mergeCell ref="D12:F13"/>
    <mergeCell ref="D9:F10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5597-9E93-4D2D-8A78-497647AB33AB}">
  <dimension ref="A1:H18"/>
  <sheetViews>
    <sheetView view="pageBreakPreview" zoomScale="112" zoomScaleNormal="100" zoomScaleSheetLayoutView="112" workbookViewId="0">
      <selection activeCell="G9" sqref="G9"/>
    </sheetView>
  </sheetViews>
  <sheetFormatPr defaultRowHeight="14.4" x14ac:dyDescent="0.3"/>
  <cols>
    <col min="1" max="1" width="14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64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 t="s">
        <v>65</v>
      </c>
      <c r="F9" s="44"/>
      <c r="G9" s="41"/>
      <c r="H9" s="41"/>
    </row>
    <row r="10" spans="1:8" ht="15" customHeight="1" x14ac:dyDescent="0.3">
      <c r="A10" s="32" t="s">
        <v>66</v>
      </c>
      <c r="F10" s="44"/>
      <c r="G10" s="251">
        <f>SUM(G15:G18)</f>
        <v>0</v>
      </c>
      <c r="H10" s="253">
        <f>SUM(H15:H18)</f>
        <v>0</v>
      </c>
    </row>
    <row r="11" spans="1:8" ht="15" customHeight="1" x14ac:dyDescent="0.3">
      <c r="A11" s="32"/>
      <c r="F11" s="44"/>
      <c r="G11" s="251"/>
      <c r="H11" s="253"/>
    </row>
    <row r="12" spans="1:8" ht="15" customHeight="1" x14ac:dyDescent="0.3">
      <c r="A12" s="32"/>
      <c r="F12" s="44"/>
      <c r="G12" s="251"/>
      <c r="H12" s="253"/>
    </row>
    <row r="13" spans="1:8" x14ac:dyDescent="0.3">
      <c r="A13" s="52"/>
      <c r="B13" s="2"/>
      <c r="C13" s="37"/>
      <c r="D13" s="2"/>
      <c r="E13" s="2"/>
      <c r="F13" s="48"/>
      <c r="G13" s="252"/>
      <c r="H13" s="254"/>
    </row>
    <row r="14" spans="1:8" s="6" customFormat="1" ht="29.2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8" s="4" customFormat="1" ht="30" customHeight="1" x14ac:dyDescent="0.3">
      <c r="A15" s="10">
        <v>96069648826</v>
      </c>
      <c r="B15" s="15" t="s">
        <v>159</v>
      </c>
      <c r="C15" s="10">
        <v>64882</v>
      </c>
      <c r="D15" s="12">
        <v>35.99</v>
      </c>
      <c r="E15" s="12">
        <v>16</v>
      </c>
      <c r="F15" s="10">
        <v>2</v>
      </c>
      <c r="G15" s="10"/>
      <c r="H15" s="19">
        <f>E15*G15</f>
        <v>0</v>
      </c>
    </row>
    <row r="16" spans="1:8" s="4" customFormat="1" ht="30" customHeight="1" x14ac:dyDescent="0.3">
      <c r="A16" s="10">
        <v>96069648888</v>
      </c>
      <c r="B16" s="15" t="s">
        <v>160</v>
      </c>
      <c r="C16" s="10">
        <v>64888</v>
      </c>
      <c r="D16" s="12">
        <v>58.99</v>
      </c>
      <c r="E16" s="12">
        <v>26.5</v>
      </c>
      <c r="F16" s="10">
        <v>1</v>
      </c>
      <c r="G16" s="10"/>
      <c r="H16" s="19">
        <f t="shared" ref="H16:H18" si="0">E16*G16</f>
        <v>0</v>
      </c>
    </row>
    <row r="17" spans="1:8" s="4" customFormat="1" ht="30" customHeight="1" x14ac:dyDescent="0.3">
      <c r="A17" s="10">
        <v>96069263579</v>
      </c>
      <c r="B17" s="15" t="s">
        <v>161</v>
      </c>
      <c r="C17" s="10">
        <v>26357</v>
      </c>
      <c r="D17" s="12">
        <v>16.989999999999998</v>
      </c>
      <c r="E17" s="12">
        <v>7.5</v>
      </c>
      <c r="F17" s="10">
        <v>2</v>
      </c>
      <c r="G17" s="10"/>
      <c r="H17" s="19">
        <f t="shared" si="0"/>
        <v>0</v>
      </c>
    </row>
    <row r="18" spans="1:8" s="4" customFormat="1" ht="30" customHeight="1" x14ac:dyDescent="0.3">
      <c r="A18" s="10">
        <v>96069263623</v>
      </c>
      <c r="B18" s="15" t="s">
        <v>162</v>
      </c>
      <c r="C18" s="10">
        <v>26362</v>
      </c>
      <c r="D18" s="12">
        <v>16.989999999999998</v>
      </c>
      <c r="E18" s="12">
        <v>7.5</v>
      </c>
      <c r="F18" s="10">
        <v>2</v>
      </c>
      <c r="G18" s="10"/>
      <c r="H18" s="19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6DCB-1A5C-424D-8ADE-564A2BE6689C}">
  <dimension ref="A1:H28"/>
  <sheetViews>
    <sheetView view="pageBreakPreview" topLeftCell="A19" zoomScale="112" zoomScaleNormal="100" zoomScaleSheetLayoutView="112" workbookViewId="0">
      <selection activeCell="G9" sqref="G9"/>
    </sheetView>
  </sheetViews>
  <sheetFormatPr defaultRowHeight="14.4" x14ac:dyDescent="0.3"/>
  <cols>
    <col min="1" max="1" width="17.554687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245" t="s">
        <v>67</v>
      </c>
      <c r="B1" s="246"/>
      <c r="H1" s="5" t="s">
        <v>119</v>
      </c>
    </row>
    <row r="2" spans="1:8" ht="20.100000000000001" customHeight="1" x14ac:dyDescent="0.3">
      <c r="A2" s="247"/>
      <c r="B2" s="248"/>
    </row>
    <row r="3" spans="1:8" ht="20.100000000000001" customHeight="1" x14ac:dyDescent="0.3">
      <c r="A3" s="247"/>
      <c r="B3" s="248"/>
      <c r="D3" s="8" t="s">
        <v>14</v>
      </c>
      <c r="E3" s="2"/>
      <c r="F3" s="2"/>
      <c r="G3" s="9" t="s">
        <v>10</v>
      </c>
      <c r="H3" s="2"/>
    </row>
    <row r="4" spans="1:8" ht="20.100000000000001" customHeight="1" x14ac:dyDescent="0.3">
      <c r="A4" s="247"/>
      <c r="B4" s="248"/>
      <c r="D4" s="8" t="s">
        <v>15</v>
      </c>
      <c r="E4" s="3"/>
      <c r="F4" s="3"/>
      <c r="G4" s="9" t="s">
        <v>11</v>
      </c>
      <c r="H4" s="3"/>
    </row>
    <row r="5" spans="1:8" ht="20.100000000000001" customHeight="1" x14ac:dyDescent="0.3">
      <c r="A5" s="247"/>
      <c r="B5" s="248"/>
      <c r="D5" s="8" t="s">
        <v>35</v>
      </c>
      <c r="E5" s="3"/>
      <c r="F5" s="3"/>
      <c r="G5" s="9" t="s">
        <v>12</v>
      </c>
      <c r="H5" s="3"/>
    </row>
    <row r="6" spans="1:8" ht="20.100000000000001" customHeight="1" thickBot="1" x14ac:dyDescent="0.35">
      <c r="A6" s="249"/>
      <c r="B6" s="250"/>
      <c r="D6" s="8" t="s">
        <v>16</v>
      </c>
      <c r="E6" s="3"/>
      <c r="F6" s="3"/>
      <c r="G6" s="9" t="s">
        <v>13</v>
      </c>
      <c r="H6" s="3"/>
    </row>
    <row r="8" spans="1:8" s="7" customFormat="1" ht="22.5" customHeight="1" x14ac:dyDescent="0.3">
      <c r="A8" s="26" t="s">
        <v>19</v>
      </c>
      <c r="B8" s="30"/>
      <c r="C8" s="28"/>
      <c r="D8" s="30"/>
      <c r="E8" s="30"/>
      <c r="F8" s="31"/>
      <c r="G8" s="40" t="s">
        <v>17</v>
      </c>
      <c r="H8" s="40" t="s">
        <v>18</v>
      </c>
    </row>
    <row r="9" spans="1:8" x14ac:dyDescent="0.3">
      <c r="A9" s="32" t="s">
        <v>68</v>
      </c>
      <c r="B9" s="20">
        <v>0.5</v>
      </c>
      <c r="F9" s="44"/>
      <c r="G9" s="41"/>
      <c r="H9" s="41"/>
    </row>
    <row r="10" spans="1:8" ht="15" customHeight="1" x14ac:dyDescent="0.3">
      <c r="A10" s="32" t="s">
        <v>69</v>
      </c>
      <c r="B10" t="s">
        <v>70</v>
      </c>
      <c r="F10" s="44"/>
      <c r="G10" s="251">
        <f>SUM(G15:G28)</f>
        <v>0</v>
      </c>
      <c r="H10" s="253">
        <f>SUM(H15:H28)</f>
        <v>0</v>
      </c>
    </row>
    <row r="11" spans="1:8" ht="15" customHeight="1" x14ac:dyDescent="0.3">
      <c r="A11" s="32" t="s">
        <v>71</v>
      </c>
      <c r="B11" t="s">
        <v>42</v>
      </c>
      <c r="F11" s="44"/>
      <c r="G11" s="251"/>
      <c r="H11" s="253"/>
    </row>
    <row r="12" spans="1:8" ht="15" customHeight="1" x14ac:dyDescent="0.3">
      <c r="A12" s="32" t="s">
        <v>72</v>
      </c>
      <c r="B12" t="s">
        <v>51</v>
      </c>
      <c r="F12" s="44"/>
      <c r="G12" s="251"/>
      <c r="H12" s="253"/>
    </row>
    <row r="13" spans="1:8" x14ac:dyDescent="0.3">
      <c r="A13" s="52"/>
      <c r="B13" s="2"/>
      <c r="C13" s="37"/>
      <c r="D13" s="2"/>
      <c r="E13" s="2"/>
      <c r="F13" s="48"/>
      <c r="G13" s="252"/>
      <c r="H13" s="254"/>
    </row>
    <row r="14" spans="1:8" s="6" customFormat="1" ht="30.75" customHeight="1" x14ac:dyDescent="0.3">
      <c r="A14" s="16" t="s">
        <v>2</v>
      </c>
      <c r="B14" s="16" t="s">
        <v>3</v>
      </c>
      <c r="C14" s="16" t="s">
        <v>4</v>
      </c>
      <c r="D14" s="16" t="s">
        <v>7</v>
      </c>
      <c r="E14" s="16" t="s">
        <v>5</v>
      </c>
      <c r="F14" s="16" t="s">
        <v>6</v>
      </c>
      <c r="G14" s="16" t="s">
        <v>8</v>
      </c>
      <c r="H14" s="16" t="s">
        <v>9</v>
      </c>
    </row>
    <row r="15" spans="1:8" s="4" customFormat="1" ht="30" customHeight="1" x14ac:dyDescent="0.3">
      <c r="A15" s="17">
        <v>1220000370654</v>
      </c>
      <c r="B15" s="15" t="s">
        <v>163</v>
      </c>
      <c r="C15" s="10" t="s">
        <v>164</v>
      </c>
      <c r="D15" s="12">
        <v>24.99</v>
      </c>
      <c r="E15" s="12">
        <f>D15/2</f>
        <v>12.494999999999999</v>
      </c>
      <c r="F15" s="10"/>
      <c r="G15" s="10"/>
      <c r="H15" s="19">
        <f>E15*G15</f>
        <v>0</v>
      </c>
    </row>
    <row r="16" spans="1:8" s="4" customFormat="1" ht="30" customHeight="1" x14ac:dyDescent="0.3">
      <c r="A16" s="17">
        <v>1220000370678</v>
      </c>
      <c r="B16" s="15" t="s">
        <v>165</v>
      </c>
      <c r="C16" s="10" t="s">
        <v>166</v>
      </c>
      <c r="D16" s="12">
        <v>14.99</v>
      </c>
      <c r="E16" s="12">
        <f t="shared" ref="E16:E28" si="0">D16/2</f>
        <v>7.4950000000000001</v>
      </c>
      <c r="F16" s="10"/>
      <c r="G16" s="10"/>
      <c r="H16" s="19">
        <f t="shared" ref="H16:H28" si="1">E16*G16</f>
        <v>0</v>
      </c>
    </row>
    <row r="17" spans="1:8" s="4" customFormat="1" ht="30" customHeight="1" x14ac:dyDescent="0.3">
      <c r="A17" s="17">
        <v>1220000370661</v>
      </c>
      <c r="B17" s="15" t="s">
        <v>167</v>
      </c>
      <c r="C17" s="10" t="s">
        <v>168</v>
      </c>
      <c r="D17" s="12">
        <v>19.989999999999998</v>
      </c>
      <c r="E17" s="12">
        <f t="shared" si="0"/>
        <v>9.9949999999999992</v>
      </c>
      <c r="F17" s="10"/>
      <c r="G17" s="10"/>
      <c r="H17" s="19">
        <f t="shared" si="1"/>
        <v>0</v>
      </c>
    </row>
    <row r="18" spans="1:8" s="4" customFormat="1" ht="30" customHeight="1" x14ac:dyDescent="0.3">
      <c r="A18" s="17">
        <v>9781639523931</v>
      </c>
      <c r="B18" s="15" t="s">
        <v>169</v>
      </c>
      <c r="C18" s="10" t="s">
        <v>170</v>
      </c>
      <c r="D18" s="12">
        <v>19.989999999999998</v>
      </c>
      <c r="E18" s="12">
        <f t="shared" si="0"/>
        <v>9.9949999999999992</v>
      </c>
      <c r="F18" s="10"/>
      <c r="G18" s="10"/>
      <c r="H18" s="19">
        <f t="shared" si="1"/>
        <v>0</v>
      </c>
    </row>
    <row r="19" spans="1:8" s="4" customFormat="1" ht="30" customHeight="1" x14ac:dyDescent="0.3">
      <c r="A19" s="17">
        <v>1220000324213</v>
      </c>
      <c r="B19" s="15" t="s">
        <v>171</v>
      </c>
      <c r="C19" s="10" t="s">
        <v>172</v>
      </c>
      <c r="D19" s="12">
        <v>19.989999999999998</v>
      </c>
      <c r="E19" s="12">
        <f t="shared" si="0"/>
        <v>9.9949999999999992</v>
      </c>
      <c r="F19" s="10"/>
      <c r="G19" s="10"/>
      <c r="H19" s="19">
        <f t="shared" si="1"/>
        <v>0</v>
      </c>
    </row>
    <row r="20" spans="1:8" s="4" customFormat="1" ht="30" customHeight="1" x14ac:dyDescent="0.3">
      <c r="A20" s="17">
        <v>1220000324497</v>
      </c>
      <c r="B20" s="15" t="s">
        <v>173</v>
      </c>
      <c r="C20" s="10" t="s">
        <v>174</v>
      </c>
      <c r="D20" s="12">
        <v>9.99</v>
      </c>
      <c r="E20" s="12">
        <f t="shared" si="0"/>
        <v>4.9950000000000001</v>
      </c>
      <c r="F20" s="10"/>
      <c r="G20" s="10"/>
      <c r="H20" s="19">
        <f t="shared" si="1"/>
        <v>0</v>
      </c>
    </row>
    <row r="21" spans="1:8" ht="30" customHeight="1" x14ac:dyDescent="0.3">
      <c r="A21" s="17">
        <v>1220000322905</v>
      </c>
      <c r="B21" s="15" t="s">
        <v>175</v>
      </c>
      <c r="C21" s="10" t="s">
        <v>176</v>
      </c>
      <c r="D21" s="12">
        <v>9.99</v>
      </c>
      <c r="E21" s="12">
        <f t="shared" si="0"/>
        <v>4.9950000000000001</v>
      </c>
      <c r="F21" s="10"/>
      <c r="G21" s="10"/>
      <c r="H21" s="19">
        <f t="shared" si="1"/>
        <v>0</v>
      </c>
    </row>
    <row r="22" spans="1:8" ht="30" customHeight="1" x14ac:dyDescent="0.3">
      <c r="A22" s="17">
        <v>9781639522705</v>
      </c>
      <c r="B22" s="15" t="s">
        <v>177</v>
      </c>
      <c r="C22" s="10" t="s">
        <v>178</v>
      </c>
      <c r="D22" s="12">
        <v>9.99</v>
      </c>
      <c r="E22" s="12">
        <f t="shared" si="0"/>
        <v>4.9950000000000001</v>
      </c>
      <c r="F22" s="10"/>
      <c r="G22" s="10"/>
      <c r="H22" s="19">
        <f t="shared" si="1"/>
        <v>0</v>
      </c>
    </row>
    <row r="23" spans="1:8" ht="30" customHeight="1" x14ac:dyDescent="0.3">
      <c r="A23" s="17">
        <v>1220000322790</v>
      </c>
      <c r="B23" s="15" t="s">
        <v>179</v>
      </c>
      <c r="C23" s="10" t="s">
        <v>180</v>
      </c>
      <c r="D23" s="12">
        <v>19.989999999999998</v>
      </c>
      <c r="E23" s="12">
        <f t="shared" si="0"/>
        <v>9.9949999999999992</v>
      </c>
      <c r="F23" s="10"/>
      <c r="G23" s="10"/>
      <c r="H23" s="19">
        <f t="shared" si="1"/>
        <v>0</v>
      </c>
    </row>
    <row r="24" spans="1:8" ht="30" customHeight="1" x14ac:dyDescent="0.3">
      <c r="A24" s="17">
        <v>1220000322332</v>
      </c>
      <c r="B24" s="15" t="s">
        <v>181</v>
      </c>
      <c r="C24" s="10" t="s">
        <v>182</v>
      </c>
      <c r="D24" s="12">
        <v>5.99</v>
      </c>
      <c r="E24" s="12">
        <f t="shared" si="0"/>
        <v>2.9950000000000001</v>
      </c>
      <c r="F24" s="10"/>
      <c r="G24" s="10"/>
      <c r="H24" s="19">
        <f t="shared" si="1"/>
        <v>0</v>
      </c>
    </row>
    <row r="25" spans="1:8" ht="30" customHeight="1" x14ac:dyDescent="0.3">
      <c r="A25" s="17">
        <v>1220000323049</v>
      </c>
      <c r="B25" s="15" t="s">
        <v>183</v>
      </c>
      <c r="C25" s="10" t="s">
        <v>184</v>
      </c>
      <c r="D25" s="12">
        <v>19.989999999999998</v>
      </c>
      <c r="E25" s="12">
        <f t="shared" si="0"/>
        <v>9.9949999999999992</v>
      </c>
      <c r="F25" s="10"/>
      <c r="G25" s="10"/>
      <c r="H25" s="19">
        <f t="shared" si="1"/>
        <v>0</v>
      </c>
    </row>
    <row r="26" spans="1:8" ht="30" customHeight="1" x14ac:dyDescent="0.3">
      <c r="A26" s="17">
        <v>1220000322646</v>
      </c>
      <c r="B26" s="15" t="s">
        <v>185</v>
      </c>
      <c r="C26" s="10" t="s">
        <v>186</v>
      </c>
      <c r="D26" s="12">
        <v>4.99</v>
      </c>
      <c r="E26" s="12">
        <f t="shared" si="0"/>
        <v>2.4950000000000001</v>
      </c>
      <c r="F26" s="10"/>
      <c r="G26" s="10"/>
      <c r="H26" s="19">
        <f t="shared" si="1"/>
        <v>0</v>
      </c>
    </row>
    <row r="27" spans="1:8" ht="30" customHeight="1" x14ac:dyDescent="0.3">
      <c r="A27" s="17">
        <v>9781639524129</v>
      </c>
      <c r="B27" s="15" t="s">
        <v>187</v>
      </c>
      <c r="C27" s="10" t="s">
        <v>188</v>
      </c>
      <c r="D27" s="12">
        <v>39.99</v>
      </c>
      <c r="E27" s="12">
        <f t="shared" si="0"/>
        <v>19.995000000000001</v>
      </c>
      <c r="F27" s="10"/>
      <c r="G27" s="10"/>
      <c r="H27" s="19">
        <f t="shared" si="1"/>
        <v>0</v>
      </c>
    </row>
    <row r="28" spans="1:8" ht="30" customHeight="1" x14ac:dyDescent="0.3">
      <c r="A28" s="17">
        <v>9781639524167</v>
      </c>
      <c r="B28" s="15" t="s">
        <v>189</v>
      </c>
      <c r="C28" s="10" t="s">
        <v>190</v>
      </c>
      <c r="D28" s="12">
        <v>39.99</v>
      </c>
      <c r="E28" s="12">
        <f t="shared" si="0"/>
        <v>19.995000000000001</v>
      </c>
      <c r="F28" s="10"/>
      <c r="G28" s="10"/>
      <c r="H28" s="19">
        <f t="shared" si="1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Catalog Purchase Order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27</vt:i4>
      </vt:variant>
    </vt:vector>
  </HeadingPairs>
  <TitlesOfParts>
    <vt:vector size="52" baseType="lpstr">
      <vt:lpstr>Abbey + CA Gift</vt:lpstr>
      <vt:lpstr>AMG</vt:lpstr>
      <vt:lpstr>B&amp;H</vt:lpstr>
      <vt:lpstr>Baker</vt:lpstr>
      <vt:lpstr>Barbour</vt:lpstr>
      <vt:lpstr>burton + BURTON</vt:lpstr>
      <vt:lpstr>Capitol</vt:lpstr>
      <vt:lpstr>Carson</vt:lpstr>
      <vt:lpstr>Christian Art Gifts</vt:lpstr>
      <vt:lpstr>Concordia</vt:lpstr>
      <vt:lpstr>Creative Brands</vt:lpstr>
      <vt:lpstr>Crossway</vt:lpstr>
      <vt:lpstr>David C Cook</vt:lpstr>
      <vt:lpstr>GTL</vt:lpstr>
      <vt:lpstr>Hachette</vt:lpstr>
      <vt:lpstr>Harvest House</vt:lpstr>
      <vt:lpstr>HCCP</vt:lpstr>
      <vt:lpstr>InterVarsity Press</vt:lpstr>
      <vt:lpstr>Kerusso</vt:lpstr>
      <vt:lpstr>Kregel</vt:lpstr>
      <vt:lpstr>Moody</vt:lpstr>
      <vt:lpstr>P Graham Dunn</vt:lpstr>
      <vt:lpstr>Redemption Press</vt:lpstr>
      <vt:lpstr>The Good Book</vt:lpstr>
      <vt:lpstr>Tyndale</vt:lpstr>
      <vt:lpstr>GTL!Print_Area</vt:lpstr>
      <vt:lpstr>HCCP!Print_Area</vt:lpstr>
      <vt:lpstr>Kerusso!Print_Area</vt:lpstr>
      <vt:lpstr>'P Graham Dunn'!Print_Area</vt:lpstr>
      <vt:lpstr>Tyndale!Print_Area</vt:lpstr>
      <vt:lpstr>'Abbey + CA Gift'!Print_Titles</vt:lpstr>
      <vt:lpstr>AMG!Print_Titles</vt:lpstr>
      <vt:lpstr>'B&amp;H'!Print_Titles</vt:lpstr>
      <vt:lpstr>Baker!Print_Titles</vt:lpstr>
      <vt:lpstr>Barbour!Print_Titles</vt:lpstr>
      <vt:lpstr>'burton + BURTON'!Print_Titles</vt:lpstr>
      <vt:lpstr>Capitol!Print_Titles</vt:lpstr>
      <vt:lpstr>Carson!Print_Titles</vt:lpstr>
      <vt:lpstr>'Christian Art Gifts'!Print_Titles</vt:lpstr>
      <vt:lpstr>Concordia!Print_Titles</vt:lpstr>
      <vt:lpstr>'Creative Brands'!Print_Titles</vt:lpstr>
      <vt:lpstr>Crossway!Print_Titles</vt:lpstr>
      <vt:lpstr>'David C Cook'!Print_Titles</vt:lpstr>
      <vt:lpstr>Hachette!Print_Titles</vt:lpstr>
      <vt:lpstr>'Harvest House'!Print_Titles</vt:lpstr>
      <vt:lpstr>'InterVarsity Press'!Print_Titles</vt:lpstr>
      <vt:lpstr>Kerusso!Print_Titles</vt:lpstr>
      <vt:lpstr>Kregel!Print_Titles</vt:lpstr>
      <vt:lpstr>Moody!Print_Titles</vt:lpstr>
      <vt:lpstr>'P Graham Dunn'!Print_Titles</vt:lpstr>
      <vt:lpstr>'Redemption Press'!Print_Titles</vt:lpstr>
      <vt:lpstr>'The Good 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Koroknay</dc:creator>
  <cp:lastModifiedBy>Lori Wilbanks</cp:lastModifiedBy>
  <cp:lastPrinted>2024-03-19T18:06:26Z</cp:lastPrinted>
  <dcterms:created xsi:type="dcterms:W3CDTF">2023-09-12T15:54:29Z</dcterms:created>
  <dcterms:modified xsi:type="dcterms:W3CDTF">2024-03-26T16:11:51Z</dcterms:modified>
</cp:coreProperties>
</file>