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24\04 Spring Flyer 24\"/>
    </mc:Choice>
  </mc:AlternateContent>
  <xr:revisionPtr revIDLastSave="0" documentId="13_ncr:1_{4F3B7D5B-6ACD-493D-86B1-E14E1CB42DE2}" xr6:coauthVersionLast="47" xr6:coauthVersionMax="47" xr10:uidLastSave="{00000000-0000-0000-0000-000000000000}"/>
  <bookViews>
    <workbookView xWindow="23376" yWindow="840" windowWidth="21972" windowHeight="11220" activeTab="5" xr2:uid="{24A91D43-4762-49E4-A146-5C75B8B30762}"/>
  </bookViews>
  <sheets>
    <sheet name="B&amp;H" sheetId="3" r:id="rId1"/>
    <sheet name="Christian Art Gifts" sheetId="9" r:id="rId2"/>
    <sheet name="Harvest House" sheetId="19" r:id="rId3"/>
    <sheet name="HCCP" sheetId="38" r:id="rId4"/>
    <sheet name="Moody" sheetId="23" r:id="rId5"/>
    <sheet name="P Graham Dunn" sheetId="24" r:id="rId6"/>
  </sheets>
  <definedNames>
    <definedName name="__________________________________key2" hidden="1">#REF!</definedName>
    <definedName name="_________________________________key2" hidden="1">#REF!</definedName>
    <definedName name="_________________________________key3" hidden="1">#REF!</definedName>
    <definedName name="_________________________________nyp2" hidden="1">#REF!</definedName>
    <definedName name="________________________________key3" hidden="1">#REF!</definedName>
    <definedName name="________________________________nyp2" hidden="1">#REF!</definedName>
    <definedName name="_______________________________key2" hidden="1">#REF!</definedName>
    <definedName name="______________________________key2" hidden="1">#REF!</definedName>
    <definedName name="______________________________key3" hidden="1">#REF!</definedName>
    <definedName name="______________________________nyp2" hidden="1">#REF!</definedName>
    <definedName name="_____________________________key2" hidden="1">#REF!</definedName>
    <definedName name="_____________________________key3" hidden="1">#REF!</definedName>
    <definedName name="_____________________________nyp2" hidden="1">#REF!</definedName>
    <definedName name="____________________________key2" hidden="1">#REF!</definedName>
    <definedName name="____________________________key3" hidden="1">#REF!</definedName>
    <definedName name="____________________________nyp2" hidden="1">#REF!</definedName>
    <definedName name="___________________________key2" hidden="1">#REF!</definedName>
    <definedName name="___________________________key3" hidden="1">#REF!</definedName>
    <definedName name="___________________________nyp2" hidden="1">#REF!</definedName>
    <definedName name="__________________________key3" hidden="1">#REF!</definedName>
    <definedName name="__________________________nyp2" hidden="1">#REF!</definedName>
    <definedName name="_________________________key2" hidden="1">#REF!</definedName>
    <definedName name="________________________key2" hidden="1">#REF!</definedName>
    <definedName name="________________________key3" hidden="1">#REF!</definedName>
    <definedName name="________________________nyp2" hidden="1">#REF!</definedName>
    <definedName name="_______________________key2" hidden="1">#REF!</definedName>
    <definedName name="_______________________key3" hidden="1">#REF!</definedName>
    <definedName name="_______________________nyp2" hidden="1">#REF!</definedName>
    <definedName name="______________________key2" hidden="1">#REF!</definedName>
    <definedName name="______________________key3" hidden="1">#REF!</definedName>
    <definedName name="______________________nyp2" hidden="1">#REF!</definedName>
    <definedName name="_____________________key2" hidden="1">#REF!</definedName>
    <definedName name="_____________________key3" hidden="1">#REF!</definedName>
    <definedName name="_____________________nyp2" hidden="1">#REF!</definedName>
    <definedName name="____________________key2" hidden="1">#REF!</definedName>
    <definedName name="____________________key3" hidden="1">#REF!</definedName>
    <definedName name="____________________nyp2" hidden="1">#REF!</definedName>
    <definedName name="___________________key2" hidden="1">#REF!</definedName>
    <definedName name="___________________key3" hidden="1">#REF!</definedName>
    <definedName name="___________________nyp2" hidden="1">#REF!</definedName>
    <definedName name="__________________key2" hidden="1">#REF!</definedName>
    <definedName name="__________________key3" hidden="1">#REF!</definedName>
    <definedName name="__________________nyp2" hidden="1">#REF!</definedName>
    <definedName name="_________________key3" hidden="1">#REF!</definedName>
    <definedName name="_________________nyp2" hidden="1">#REF!</definedName>
    <definedName name="________________key2" hidden="1">#REF!</definedName>
    <definedName name="_______________key3" hidden="1">#REF!</definedName>
    <definedName name="_______________nyp2" hidden="1">#REF!</definedName>
    <definedName name="______________key2" hidden="1">#REF!</definedName>
    <definedName name="_____________key3" hidden="1">#REF!</definedName>
    <definedName name="_____________nyp2" hidden="1">#REF!</definedName>
    <definedName name="____________key2" hidden="1">#REF!</definedName>
    <definedName name="___________key2" hidden="1">#REF!</definedName>
    <definedName name="___________key3" hidden="1">#REF!</definedName>
    <definedName name="___________nyp2" hidden="1">#REF!</definedName>
    <definedName name="__________key2" hidden="1">#REF!</definedName>
    <definedName name="__________key3" hidden="1">#REF!</definedName>
    <definedName name="__________nyp2" hidden="1">#REF!</definedName>
    <definedName name="_________key2" hidden="1">#REF!</definedName>
    <definedName name="_________key3" hidden="1">#REF!</definedName>
    <definedName name="_________nyp2" hidden="1">#REF!</definedName>
    <definedName name="________key2" hidden="1">#REF!</definedName>
    <definedName name="________key3" hidden="1">#REF!</definedName>
    <definedName name="________nyp2" hidden="1">#REF!</definedName>
    <definedName name="_______key2" hidden="1">#REF!</definedName>
    <definedName name="_______key3" hidden="1">#REF!</definedName>
    <definedName name="_______nyp2" hidden="1">#REF!</definedName>
    <definedName name="______key2" hidden="1">#REF!</definedName>
    <definedName name="______key3" hidden="1">#REF!</definedName>
    <definedName name="______nyp2" hidden="1">#REF!</definedName>
    <definedName name="_____key2" hidden="1">#REF!</definedName>
    <definedName name="_____key3" hidden="1">#REF!</definedName>
    <definedName name="_____nyp2" hidden="1">#REF!</definedName>
    <definedName name="____key2" hidden="1">#REF!</definedName>
    <definedName name="____key3" hidden="1">#REF!</definedName>
    <definedName name="____nyp2" hidden="1">#REF!</definedName>
    <definedName name="___key2" hidden="1">#REF!</definedName>
    <definedName name="___key3" hidden="1">#REF!</definedName>
    <definedName name="___nyp2" hidden="1">#REF!</definedName>
    <definedName name="__key2" hidden="1">#REF!</definedName>
    <definedName name="__key3" hidden="1">#REF!</definedName>
    <definedName name="__nyp2" hidden="1">#REF!</definedName>
    <definedName name="_Key1" hidden="1">#REF!</definedName>
    <definedName name="_Key2" hidden="1">#REF!</definedName>
    <definedName name="_key3" hidden="1">#REF!</definedName>
    <definedName name="_nyp2" hidden="1">#REF!</definedName>
    <definedName name="_Order1" hidden="1">255</definedName>
    <definedName name="_Order2" hidden="1">255</definedName>
    <definedName name="_Sort" hidden="1">#REF!</definedName>
    <definedName name="advent">#REF!</definedName>
    <definedName name="fff">#REF!</definedName>
    <definedName name="inventory">#REF!</definedName>
    <definedName name="janines">#REF!</definedName>
    <definedName name="keysub" hidden="1">#REF!</definedName>
    <definedName name="keysub2" hidden="1">#REF!</definedName>
    <definedName name="planner">#REF!</definedName>
    <definedName name="_xlnm.Print_Area" localSheetId="3">HCCP!$A$1:$H$48</definedName>
    <definedName name="_xlnm.Print_Area" localSheetId="5">'P Graham Dunn'!$A$1:$H$22</definedName>
    <definedName name="_xlnm.Print_Titles" localSheetId="0">'B&amp;H'!$14:$14</definedName>
    <definedName name="_xlnm.Print_Titles" localSheetId="1">'Christian Art Gifts'!$14:$14</definedName>
    <definedName name="_xlnm.Print_Titles" localSheetId="2">'Harvest House'!$14:$14</definedName>
    <definedName name="_xlnm.Print_Titles" localSheetId="4">Moody!$14:$14</definedName>
    <definedName name="_xlnm.Print_Titles" localSheetId="5">'P Graham Dunn'!$14:$14</definedName>
    <definedName name="query">#REF!</definedName>
    <definedName name="sales">#REF!</definedName>
    <definedName name="series">#REF!</definedName>
    <definedName name="sub" hidden="1">#REF!</definedName>
    <definedName name="test" hidden="1">#REF!</definedName>
    <definedName name="vida">#REF!</definedName>
    <definedName name="wrn.YS._.YTD._.Net._.Sales." hidden="1">{#N/A,#N/A,TRUE,"YS YTD Net Sales"}</definedName>
    <definedName name="wrn.YS._.YTD._.Pack._.Sales." hidden="1">{#N/A,#N/A,TRUE,"YS Pack Sales"}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38" l="1"/>
  <c r="A46" i="38"/>
  <c r="A45" i="38"/>
  <c r="G28" i="38"/>
  <c r="J28" i="38" s="1"/>
  <c r="G27" i="38"/>
  <c r="J27" i="38" s="1"/>
  <c r="G26" i="38"/>
  <c r="J26" i="38" s="1"/>
  <c r="G25" i="38"/>
  <c r="J25" i="38" s="1"/>
  <c r="G24" i="38"/>
  <c r="J24" i="38" s="1"/>
  <c r="G23" i="38"/>
  <c r="J23" i="38" s="1"/>
  <c r="G22" i="38"/>
  <c r="J22" i="38" s="1"/>
  <c r="G21" i="38"/>
  <c r="J21" i="38" s="1"/>
  <c r="G20" i="38"/>
  <c r="J20" i="38" s="1"/>
  <c r="G19" i="38"/>
  <c r="J19" i="38" s="1"/>
  <c r="G18" i="38"/>
  <c r="J18" i="38" s="1"/>
  <c r="G17" i="38"/>
  <c r="J17" i="38" s="1"/>
  <c r="G16" i="38"/>
  <c r="J16" i="38" s="1"/>
  <c r="G15" i="38"/>
  <c r="J15" i="38" s="1"/>
  <c r="G14" i="38"/>
  <c r="J14" i="38" s="1"/>
  <c r="G13" i="38"/>
  <c r="J13" i="38" s="1"/>
  <c r="E8" i="38"/>
  <c r="E7" i="38"/>
  <c r="C7" i="38"/>
  <c r="E3" i="38"/>
  <c r="K17" i="38" l="1"/>
  <c r="I17" i="38"/>
  <c r="K16" i="38"/>
  <c r="I16" i="38"/>
  <c r="K20" i="38"/>
  <c r="I20" i="38"/>
  <c r="K24" i="38"/>
  <c r="I24" i="38"/>
  <c r="K28" i="38"/>
  <c r="I28" i="38"/>
  <c r="K21" i="38"/>
  <c r="I21" i="38"/>
  <c r="K25" i="38"/>
  <c r="I25" i="38"/>
  <c r="K13" i="38"/>
  <c r="I13" i="38"/>
  <c r="K14" i="38"/>
  <c r="I14" i="38"/>
  <c r="K18" i="38"/>
  <c r="I18" i="38"/>
  <c r="K22" i="38"/>
  <c r="I22" i="38"/>
  <c r="K26" i="38"/>
  <c r="I26" i="38"/>
  <c r="K15" i="38"/>
  <c r="I15" i="38"/>
  <c r="K19" i="38"/>
  <c r="I19" i="38"/>
  <c r="K23" i="38"/>
  <c r="I23" i="38"/>
  <c r="K27" i="38"/>
  <c r="I27" i="38"/>
  <c r="C48" i="38" l="1"/>
  <c r="I48" i="38"/>
  <c r="E16" i="24" l="1"/>
  <c r="E17" i="24"/>
  <c r="E18" i="24"/>
  <c r="E19" i="24"/>
  <c r="E20" i="24"/>
  <c r="E21" i="24"/>
  <c r="E22" i="24"/>
  <c r="E15" i="24"/>
  <c r="H15" i="23" l="1"/>
  <c r="G10" i="3"/>
  <c r="H18" i="3"/>
  <c r="H19" i="3"/>
  <c r="H20" i="3"/>
  <c r="H17" i="3"/>
  <c r="H16" i="3"/>
  <c r="H15" i="3"/>
  <c r="G10" i="9"/>
  <c r="H10" i="3" l="1"/>
  <c r="H15" i="19" l="1"/>
  <c r="G10" i="19"/>
  <c r="H10" i="23"/>
  <c r="G10" i="23"/>
  <c r="G10" i="24"/>
  <c r="H15" i="24"/>
  <c r="H10" i="19" l="1"/>
  <c r="H22" i="24" l="1"/>
  <c r="H21" i="24"/>
  <c r="H20" i="24"/>
  <c r="H19" i="24"/>
  <c r="H18" i="24"/>
  <c r="H17" i="24"/>
  <c r="H16" i="24"/>
  <c r="H10" i="24" l="1"/>
  <c r="E16" i="9" l="1"/>
  <c r="H16" i="9" s="1"/>
  <c r="E17" i="9"/>
  <c r="H17" i="9" s="1"/>
  <c r="E18" i="9"/>
  <c r="H18" i="9" s="1"/>
  <c r="E19" i="9"/>
  <c r="H19" i="9" s="1"/>
  <c r="E20" i="9"/>
  <c r="H20" i="9" s="1"/>
  <c r="E21" i="9"/>
  <c r="H21" i="9" s="1"/>
  <c r="E22" i="9"/>
  <c r="H22" i="9" s="1"/>
  <c r="E15" i="9"/>
  <c r="H15" i="9" s="1"/>
  <c r="H10" i="9" l="1"/>
</calcChain>
</file>

<file path=xl/sharedStrings.xml><?xml version="1.0" encoding="utf-8"?>
<sst xmlns="http://schemas.openxmlformats.org/spreadsheetml/2006/main" count="278" uniqueCount="162">
  <si>
    <t>UPC</t>
  </si>
  <si>
    <t>Product Title</t>
  </si>
  <si>
    <t>Item #</t>
  </si>
  <si>
    <t>Cost Per Piece</t>
  </si>
  <si>
    <t>Min Qty</t>
  </si>
  <si>
    <t>List Price</t>
  </si>
  <si>
    <t>Order Qty</t>
  </si>
  <si>
    <t>Total</t>
  </si>
  <si>
    <t>Account #</t>
  </si>
  <si>
    <t>Phone</t>
  </si>
  <si>
    <t>PO#</t>
  </si>
  <si>
    <t>Order Date</t>
  </si>
  <si>
    <t>Store Name</t>
  </si>
  <si>
    <t>Address</t>
  </si>
  <si>
    <t>Ordered By</t>
  </si>
  <si>
    <t>TOTAL QTY</t>
  </si>
  <si>
    <t>TOTAL $</t>
  </si>
  <si>
    <t>Terms:</t>
  </si>
  <si>
    <t>Discount:</t>
  </si>
  <si>
    <t>Free Shipping:</t>
  </si>
  <si>
    <t>Returns:</t>
  </si>
  <si>
    <t>Order Minimum:</t>
  </si>
  <si>
    <t>None</t>
  </si>
  <si>
    <t>Surcharge:</t>
  </si>
  <si>
    <t>ISBN</t>
  </si>
  <si>
    <t>Author</t>
  </si>
  <si>
    <t>Sale Price</t>
  </si>
  <si>
    <t>Store Discount</t>
  </si>
  <si>
    <t>City, ST, Zip</t>
  </si>
  <si>
    <r>
      <t xml:space="preserve">B&amp;H Publishing Group
</t>
    </r>
    <r>
      <rPr>
        <sz val="12"/>
        <color theme="1"/>
        <rFont val="Calibri"/>
        <family val="2"/>
        <scheme val="minor"/>
      </rPr>
      <t>1 Lifeway Plaza
Nashville, TN 37234
Phone 800-251-3225 / Fax 800-296-4036
LifewayTrade@Lifeway.com</t>
    </r>
  </si>
  <si>
    <t>All B&amp;H Books and Bibles:</t>
  </si>
  <si>
    <t>Yes, RA requested for proper credit.</t>
  </si>
  <si>
    <t>Lifeway Bible Studies:</t>
  </si>
  <si>
    <t>No</t>
  </si>
  <si>
    <t>No sale pricing, MAP agreement in effect</t>
  </si>
  <si>
    <t>Sale Terms:</t>
  </si>
  <si>
    <t>$350 minimum for Munce members on catalog product orders</t>
  </si>
  <si>
    <t>30 % off sale price unless otherwise noted 
Promo discount – Books = 58%, Bibles = 60%</t>
  </si>
  <si>
    <t>50% Books and Bibles; Church Supplies vary</t>
  </si>
  <si>
    <t>No minimum order</t>
  </si>
  <si>
    <r>
      <t xml:space="preserve">Christian Art Gifts
</t>
    </r>
    <r>
      <rPr>
        <sz val="12"/>
        <color theme="1"/>
        <rFont val="Calibri"/>
        <family val="2"/>
        <scheme val="minor"/>
      </rPr>
      <t>359 Longview Drive
Bloomingdale, IL 60108
Phone 800-521-7807 / Fax 800-521-7819
custservice@cagifts.com</t>
    </r>
  </si>
  <si>
    <t xml:space="preserve">Discount:  </t>
  </si>
  <si>
    <t xml:space="preserve">Shipping:  </t>
  </si>
  <si>
    <t>Free on orders over $200</t>
  </si>
  <si>
    <t xml:space="preserve">Returns:  </t>
  </si>
  <si>
    <t xml:space="preserve">Order Minimum:   </t>
  </si>
  <si>
    <t>Shipping:</t>
  </si>
  <si>
    <t>Yes</t>
  </si>
  <si>
    <r>
      <t xml:space="preserve">Harvest House
</t>
    </r>
    <r>
      <rPr>
        <sz val="12"/>
        <color theme="1"/>
        <rFont val="Calibri"/>
        <family val="2"/>
        <scheme val="minor"/>
      </rPr>
      <t>2975 Chad Drive
Eugene, OR 97408
Phone 800-547-8979 / Fax 888-501-6012
OrderToday@HarvestHousePublishers.com</t>
    </r>
  </si>
  <si>
    <t>47% Books | 45% Bibles</t>
  </si>
  <si>
    <t>Free ground shipping on most orders</t>
  </si>
  <si>
    <t>$100 net minimum</t>
  </si>
  <si>
    <t xml:space="preserve">   </t>
  </si>
  <si>
    <t>15+ ass’t units, 50% discount, 60-day billing, Free Freight</t>
  </si>
  <si>
    <t>25+ ass’t units, 52% discount, 60-day billing, Free Freight</t>
  </si>
  <si>
    <t>50+ ass’t units, 55% discount, 90-day billing, Free Freight</t>
  </si>
  <si>
    <t>No R/A needed but should include a copy of the invoice to receive full credit.</t>
  </si>
  <si>
    <r>
      <t xml:space="preserve">Moody Publishing
</t>
    </r>
    <r>
      <rPr>
        <sz val="12"/>
        <color theme="1"/>
        <rFont val="Calibri"/>
        <family val="2"/>
        <scheme val="minor"/>
      </rPr>
      <t>210 West Chestnut Street
Chicago, IL 60610
Phone 800-678-8812 / Fax 800-678-3329
mpcustomerservice@moody.edu</t>
    </r>
  </si>
  <si>
    <t>$250 Opening Order</t>
  </si>
  <si>
    <t>$100 Minimum Reorder</t>
  </si>
  <si>
    <t>Smaller Item Minimums: $0 - $2.99 sold in quantities of 6; $3.00 - $5.99 sold in quantities of 4; $6.00 - $8.99 sold in quantities of 2</t>
  </si>
  <si>
    <t>Freight Charges:
     –  Order $150 - $499 = 15%; 
     –  Order $500 - $1499 = 12%; 
     –  Order $1500 - $2499 = 9%; 
     –  Order $2500+ = 7%</t>
  </si>
  <si>
    <r>
      <t xml:space="preserve">P Graham Dunn
</t>
    </r>
    <r>
      <rPr>
        <sz val="12"/>
        <color theme="1"/>
        <rFont val="Calibri"/>
        <family val="2"/>
        <scheme val="minor"/>
      </rPr>
      <t>630 Henry Street
Dalton, OH 44618
Phone 800-828-5260 / Fax 330-828-2108</t>
    </r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</si>
  <si>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</si>
  <si>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</si>
  <si>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</si>
  <si>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</si>
  <si>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</si>
  <si>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</si>
  <si>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</si>
  <si>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</si>
  <si>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</si>
  <si>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</si>
  <si>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</si>
  <si>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Dating:</t>
  </si>
  <si>
    <t xml:space="preserve">Promotional orders submitted by the due date listed above are eligible for 90 days' dating; orders of 30 units or more receive free freight </t>
  </si>
  <si>
    <t>Qty</t>
  </si>
  <si>
    <t>Title</t>
  </si>
  <si>
    <t>Sale Notes</t>
  </si>
  <si>
    <t>Discount</t>
  </si>
  <si>
    <t>Margin</t>
  </si>
  <si>
    <t>Net</t>
  </si>
  <si>
    <t>Net Sum</t>
  </si>
  <si>
    <t>4 unit min order</t>
  </si>
  <si>
    <t>2 unit min order</t>
  </si>
  <si>
    <t>Sale Stickers 40% Off Sheet of 14</t>
  </si>
  <si>
    <t>Sale Stickers 30% Off Sheet of 14</t>
  </si>
  <si>
    <t>Total Units:</t>
  </si>
  <si>
    <t>Avg. Mar</t>
  </si>
  <si>
    <t>Total Net:</t>
  </si>
  <si>
    <t>CUSTOMER</t>
  </si>
  <si>
    <t>CUST #</t>
  </si>
  <si>
    <t>CSB Men's Daily Bible HC</t>
  </si>
  <si>
    <t>CSB Men's Daily Bible Black LT</t>
  </si>
  <si>
    <t>CSB Men's Daily Bible Olive LT</t>
  </si>
  <si>
    <t>The Joy Of The Trinity</t>
  </si>
  <si>
    <t>Tara Leigh Cobble</t>
  </si>
  <si>
    <t>Fighting Words Devotional - Expanded Limited Edition</t>
  </si>
  <si>
    <t>Ellie Holcomb</t>
  </si>
  <si>
    <t>When God Makes Scribbles Beautiful</t>
  </si>
  <si>
    <t>Kate Rietema</t>
  </si>
  <si>
    <t>Bless You And Keep You, Mom Mug</t>
  </si>
  <si>
    <t>MUG995</t>
  </si>
  <si>
    <t>Bless You And Keep You, Mom Journal</t>
  </si>
  <si>
    <t>JLW173</t>
  </si>
  <si>
    <t>Bless You And Keep You, Mom Tumbler</t>
  </si>
  <si>
    <t>SMUG187</t>
  </si>
  <si>
    <t>Bless You And Keep You, Mom Gift Bag</t>
  </si>
  <si>
    <t>GBA384</t>
  </si>
  <si>
    <t>Bless You And Keep You, Mom Travel Tumbler</t>
  </si>
  <si>
    <t>SMUG226</t>
  </si>
  <si>
    <t>Bless You And Keep You, Mom Shopping Bag</t>
  </si>
  <si>
    <t>TOT178</t>
  </si>
  <si>
    <t>Everyday Devotional Bible For Men - Saddle Tan</t>
  </si>
  <si>
    <t>DVB002</t>
  </si>
  <si>
    <t>Everyday Devotional Bible For Women - Mint Floral Pink</t>
  </si>
  <si>
    <t>DVB006</t>
  </si>
  <si>
    <t>Parenting With Hope</t>
  </si>
  <si>
    <t>Melissa B. Kruger</t>
  </si>
  <si>
    <t>My Lowest For His Highest</t>
  </si>
  <si>
    <t>Kat Shultis</t>
  </si>
  <si>
    <t>My Love Language Photo Frame</t>
  </si>
  <si>
    <t>PHF0673</t>
  </si>
  <si>
    <t>Today's Encouragement Dry Erase</t>
  </si>
  <si>
    <t>AMT0020</t>
  </si>
  <si>
    <t>Our Love Story Notebook</t>
  </si>
  <si>
    <t>NOT0116</t>
  </si>
  <si>
    <t>Words Are Important Suction Sign</t>
  </si>
  <si>
    <t>SSH0037</t>
  </si>
  <si>
    <t>What I Love Dry Erase</t>
  </si>
  <si>
    <t>AMT0019</t>
  </si>
  <si>
    <t>Love Never Fails Word Block</t>
  </si>
  <si>
    <t>BHB0853</t>
  </si>
  <si>
    <t>Love Letters Notebook</t>
  </si>
  <si>
    <t>NOT0115</t>
  </si>
  <si>
    <t>Love Is Patient Suction Sign</t>
  </si>
  <si>
    <t>SSH0038</t>
  </si>
  <si>
    <t>2024 Spring Flyer</t>
  </si>
  <si>
    <t>Munce Spring Flyer</t>
  </si>
  <si>
    <t>Shawn LeBar - 27107</t>
  </si>
  <si>
    <t>MFLYS4</t>
  </si>
  <si>
    <t>Retail Price</t>
  </si>
  <si>
    <t>American Queen</t>
  </si>
  <si>
    <t>40% Off</t>
  </si>
  <si>
    <t>Better Mom Devotional</t>
  </si>
  <si>
    <t>Change Starts with You</t>
  </si>
  <si>
    <t>Clear Mind, Peaceful Heart</t>
  </si>
  <si>
    <t>Embraced</t>
  </si>
  <si>
    <t>Grace for the Moment for Moms</t>
  </si>
  <si>
    <t>I Could Be Wrong, But I Doubt It</t>
  </si>
  <si>
    <t>If I Don't Laugh, I'll Cry</t>
  </si>
  <si>
    <t>Love, Unscripted</t>
  </si>
  <si>
    <t>NIV Study Bible, Fully Revised Edition (Study Deeply. Believe Wholeheartedly.), Personal Size, Leathersoft, Navy/Blue, Red Letter, Comfort Print</t>
  </si>
  <si>
    <t>30% Off</t>
  </si>
  <si>
    <t>NIV Study Bible, Fully Revised Edition (Study Deeply. Believe Wholeheartedly.), Personal Size, Leathersoft, Brown/Blue, Red Letter, Comfort Print</t>
  </si>
  <si>
    <t>NIV, Journal the Word Bible for Women (Perfect for Note-Taking), Leathersoft, Teal, Red Letter, Comfort Print</t>
  </si>
  <si>
    <t>NIV, The Busy Mom's Bible, Leathersoft, Teal, Red Letter, Comfort Print</t>
  </si>
  <si>
    <t>NIV, Beautiful Word Bible, Updated Edition, Peel/Stick Bible Tabs, Leathersoft, Brown/Pink, Red Letter, Comfort Print</t>
  </si>
  <si>
    <t>NKJV, Personal Size Reference Bible, Verse Art Cover Collection, Leathersoft, Tan, Red Letter, Comfort Print</t>
  </si>
  <si>
    <t>Permission to Dream</t>
  </si>
  <si>
    <t>9780310264040</t>
  </si>
  <si>
    <t>9780310270089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</si>
</sst>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9" xfId="0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9" xfId="0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44" fontId="0" fillId="0" borderId="9" xfId="0" applyNumberFormat="1" applyBorder="1" applyAlignment="1">
      <alignment horizontal="center" vertical="top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horizontal="left" vertical="center" inden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indent="2"/>
    </xf>
    <xf numFmtId="9" fontId="0" fillId="0" borderId="15" xfId="0" applyNumberFormat="1" applyBorder="1" applyAlignment="1">
      <alignment horizontal="left" vertical="top"/>
    </xf>
    <xf numFmtId="0" fontId="0" fillId="0" borderId="14" xfId="0" applyBorder="1"/>
    <xf numFmtId="0" fontId="0" fillId="0" borderId="16" xfId="0" applyBorder="1" applyAlignment="1">
      <alignment horizontal="left" indent="2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9" fontId="0" fillId="0" borderId="7" xfId="0" applyNumberFormat="1" applyBorder="1" applyAlignment="1">
      <alignment horizontal="left" vertical="top"/>
    </xf>
    <xf numFmtId="9" fontId="0" fillId="0" borderId="17" xfId="0" applyNumberFormat="1" applyBorder="1" applyAlignment="1">
      <alignment horizontal="left" vertical="top"/>
    </xf>
    <xf numFmtId="0" fontId="6" fillId="2" borderId="18" xfId="0" applyFont="1" applyFill="1" applyBorder="1" applyAlignment="1">
      <alignment horizontal="center" vertical="center" wrapText="1"/>
    </xf>
    <xf numFmtId="0" fontId="0" fillId="2" borderId="19" xfId="0" applyFill="1" applyBorder="1"/>
    <xf numFmtId="9" fontId="0" fillId="0" borderId="15" xfId="0" applyNumberFormat="1" applyBorder="1" applyAlignment="1">
      <alignment horizontal="left"/>
    </xf>
    <xf numFmtId="0" fontId="0" fillId="0" borderId="15" xfId="0" applyBorder="1"/>
    <xf numFmtId="9" fontId="0" fillId="0" borderId="0" xfId="0" applyNumberFormat="1"/>
    <xf numFmtId="0" fontId="0" fillId="0" borderId="15" xfId="0" applyBorder="1" applyAlignment="1">
      <alignment wrapText="1"/>
    </xf>
    <xf numFmtId="6" fontId="0" fillId="0" borderId="0" xfId="0" applyNumberFormat="1"/>
    <xf numFmtId="0" fontId="0" fillId="0" borderId="17" xfId="0" applyBorder="1"/>
    <xf numFmtId="0" fontId="0" fillId="0" borderId="7" xfId="0" applyBorder="1" applyAlignment="1">
      <alignment vertical="top" wrapText="1"/>
    </xf>
    <xf numFmtId="9" fontId="0" fillId="0" borderId="9" xfId="1" applyFont="1" applyBorder="1" applyAlignment="1">
      <alignment horizontal="center" vertical="top"/>
    </xf>
    <xf numFmtId="0" fontId="0" fillId="0" borderId="16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top" indent="2"/>
    </xf>
    <xf numFmtId="0" fontId="0" fillId="0" borderId="15" xfId="0" applyBorder="1" applyAlignment="1">
      <alignment horizontal="center" vertical="top"/>
    </xf>
    <xf numFmtId="6" fontId="0" fillId="0" borderId="0" xfId="0" applyNumberFormat="1" applyAlignment="1">
      <alignment horizontal="left" vertical="top"/>
    </xf>
    <xf numFmtId="0" fontId="0" fillId="0" borderId="16" xfId="0" applyBorder="1" applyAlignment="1">
      <alignment horizontal="left" vertical="top" indent="2"/>
    </xf>
    <xf numFmtId="0" fontId="0" fillId="0" borderId="7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9" fontId="0" fillId="0" borderId="0" xfId="1" applyFont="1"/>
    <xf numFmtId="44" fontId="0" fillId="0" borderId="0" xfId="5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wrapText="1"/>
    </xf>
    <xf numFmtId="9" fontId="2" fillId="4" borderId="24" xfId="1" applyFont="1" applyFill="1" applyBorder="1" applyAlignment="1">
      <alignment horizontal="center"/>
    </xf>
    <xf numFmtId="44" fontId="2" fillId="4" borderId="22" xfId="5" applyFont="1" applyFill="1" applyBorder="1" applyAlignment="1">
      <alignment horizontal="center"/>
    </xf>
    <xf numFmtId="44" fontId="2" fillId="4" borderId="23" xfId="5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65" fontId="0" fillId="0" borderId="9" xfId="1" applyNumberFormat="1" applyFont="1" applyFill="1" applyBorder="1"/>
    <xf numFmtId="10" fontId="0" fillId="0" borderId="9" xfId="1" applyNumberFormat="1" applyFont="1" applyBorder="1"/>
    <xf numFmtId="44" fontId="0" fillId="0" borderId="9" xfId="5" applyFont="1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9" xfId="1" applyFont="1" applyBorder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9" fontId="7" fillId="0" borderId="0" xfId="1" applyFont="1" applyAlignment="1">
      <alignment horizontal="right" vertical="center"/>
    </xf>
    <xf numFmtId="44" fontId="0" fillId="0" borderId="0" xfId="5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2" fontId="0" fillId="0" borderId="9" xfId="0" applyNumberFormat="1" applyBorder="1" applyAlignment="1">
      <alignment horizontal="center"/>
    </xf>
    <xf numFmtId="10" fontId="10" fillId="0" borderId="21" xfId="1" applyNumberFormat="1" applyFon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/>
    </xf>
    <xf numFmtId="10" fontId="2" fillId="4" borderId="23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0" fontId="0" fillId="0" borderId="26" xfId="1" applyNumberFormat="1" applyFont="1" applyBorder="1" applyAlignment="1">
      <alignment horizontal="right"/>
    </xf>
    <xf numFmtId="1" fontId="0" fillId="0" borderId="9" xfId="0" applyNumberForma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13" fillId="0" borderId="9" xfId="0" applyFont="1" applyBorder="1" applyAlignment="1">
      <alignment horizontal="center" vertical="center" wrapText="1"/>
    </xf>
    <xf numFmtId="44" fontId="13" fillId="0" borderId="9" xfId="1" applyNumberFormat="1" applyFont="1" applyFill="1" applyBorder="1" applyAlignment="1" applyProtection="1">
      <alignment horizontal="center"/>
      <protection locked="0"/>
    </xf>
    <xf numFmtId="1" fontId="13" fillId="0" borderId="9" xfId="0" quotePrefix="1" applyNumberFormat="1" applyFont="1" applyBorder="1" applyAlignment="1" applyProtection="1">
      <alignment horizontal="center"/>
      <protection locked="0"/>
    </xf>
    <xf numFmtId="20" fontId="13" fillId="0" borderId="9" xfId="0" quotePrefix="1" applyNumberFormat="1" applyFont="1" applyBorder="1" applyAlignment="1">
      <alignment wrapText="1"/>
    </xf>
    <xf numFmtId="2" fontId="13" fillId="0" borderId="9" xfId="5" applyNumberFormat="1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wrapText="1"/>
    </xf>
    <xf numFmtId="1" fontId="13" fillId="0" borderId="9" xfId="7" quotePrefix="1" applyNumberFormat="1" applyFont="1" applyBorder="1" applyAlignment="1">
      <alignment horizontal="center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2" fontId="13" fillId="0" borderId="9" xfId="5" applyNumberFormat="1" applyFont="1" applyFill="1" applyBorder="1" applyAlignment="1" applyProtection="1">
      <alignment horizontal="center" vertical="center"/>
      <protection locked="0"/>
    </xf>
    <xf numFmtId="1" fontId="13" fillId="0" borderId="9" xfId="8" quotePrefix="1" applyNumberFormat="1" applyFont="1" applyBorder="1" applyAlignment="1">
      <alignment horizontal="center"/>
    </xf>
    <xf numFmtId="1" fontId="13" fillId="0" borderId="0" xfId="0" quotePrefix="1" applyNumberFormat="1" applyFont="1" applyAlignment="1">
      <alignment horizontal="center"/>
    </xf>
    <xf numFmtId="1" fontId="13" fillId="0" borderId="9" xfId="9" quotePrefix="1" applyNumberFormat="1" applyFont="1" applyBorder="1" applyAlignment="1">
      <alignment horizontal="center"/>
    </xf>
    <xf numFmtId="7" fontId="13" fillId="0" borderId="9" xfId="5" applyNumberFormat="1" applyFont="1" applyFill="1" applyBorder="1" applyAlignment="1" applyProtection="1">
      <protection locked="0"/>
    </xf>
    <xf numFmtId="1" fontId="13" fillId="0" borderId="9" xfId="9" applyNumberFormat="1" applyFont="1" applyBorder="1" applyAlignment="1">
      <alignment horizontal="center"/>
    </xf>
    <xf numFmtId="44" fontId="0" fillId="0" borderId="10" xfId="5" applyFont="1" applyBorder="1"/>
    <xf numFmtId="44" fontId="13" fillId="0" borderId="9" xfId="1" applyNumberFormat="1" applyFont="1" applyFill="1" applyBorder="1" applyAlignment="1" applyProtection="1">
      <alignment horizontal="center" vertical="center"/>
      <protection locked="0"/>
    </xf>
    <xf numFmtId="49" fontId="13" fillId="0" borderId="9" xfId="7" quotePrefix="1" applyNumberFormat="1" applyFont="1" applyBorder="1" applyAlignment="1">
      <alignment horizontal="left"/>
    </xf>
    <xf numFmtId="0" fontId="13" fillId="0" borderId="9" xfId="0" applyFont="1" applyBorder="1"/>
    <xf numFmtId="43" fontId="13" fillId="0" borderId="9" xfId="5" applyNumberFormat="1" applyFont="1" applyFill="1" applyBorder="1" applyAlignment="1" applyProtection="1">
      <protection locked="0"/>
    </xf>
    <xf numFmtId="49" fontId="13" fillId="0" borderId="9" xfId="0" quotePrefix="1" applyNumberFormat="1" applyFont="1" applyBorder="1" applyAlignment="1" applyProtection="1">
      <alignment horizontal="left"/>
      <protection locked="0"/>
    </xf>
    <xf numFmtId="49" fontId="13" fillId="0" borderId="9" xfId="9" quotePrefix="1" applyNumberFormat="1" applyFont="1" applyBorder="1" applyAlignment="1">
      <alignment horizontal="left"/>
    </xf>
    <xf numFmtId="0" fontId="0" fillId="0" borderId="28" xfId="0" applyBorder="1" applyAlignment="1">
      <alignment horizontal="center"/>
    </xf>
    <xf numFmtId="1" fontId="13" fillId="0" borderId="30" xfId="7" quotePrefix="1" applyNumberFormat="1" applyFont="1" applyBorder="1" applyAlignment="1">
      <alignment horizontal="left"/>
    </xf>
    <xf numFmtId="0" fontId="13" fillId="0" borderId="30" xfId="0" applyFont="1" applyBorder="1"/>
    <xf numFmtId="0" fontId="0" fillId="0" borderId="30" xfId="0" applyBorder="1" applyAlignment="1">
      <alignment horizontal="center" vertical="center" wrapText="1"/>
    </xf>
    <xf numFmtId="44" fontId="13" fillId="0" borderId="30" xfId="5" applyFont="1" applyFill="1" applyBorder="1" applyAlignment="1" applyProtection="1">
      <protection locked="0"/>
    </xf>
    <xf numFmtId="44" fontId="13" fillId="0" borderId="30" xfId="1" applyNumberFormat="1" applyFont="1" applyFill="1" applyBorder="1" applyAlignment="1" applyProtection="1">
      <alignment horizontal="center"/>
      <protection locked="0"/>
    </xf>
    <xf numFmtId="10" fontId="13" fillId="0" borderId="30" xfId="1" applyNumberFormat="1" applyFont="1" applyFill="1" applyBorder="1" applyAlignment="1" applyProtection="1">
      <alignment horizontal="right"/>
      <protection locked="0"/>
    </xf>
    <xf numFmtId="9" fontId="0" fillId="0" borderId="29" xfId="1" applyFont="1" applyBorder="1"/>
    <xf numFmtId="44" fontId="0" fillId="0" borderId="29" xfId="5" applyFont="1" applyBorder="1"/>
    <xf numFmtId="0" fontId="6" fillId="0" borderId="0" xfId="0" applyFont="1" applyAlignment="1">
      <alignment horizontal="center"/>
    </xf>
    <xf numFmtId="9" fontId="0" fillId="0" borderId="0" xfId="1" applyFont="1" applyBorder="1"/>
    <xf numFmtId="44" fontId="0" fillId="0" borderId="0" xfId="5" applyFont="1" applyBorder="1"/>
    <xf numFmtId="49" fontId="0" fillId="0" borderId="9" xfId="0" applyNumberFormat="1" applyBorder="1" applyAlignment="1">
      <alignment horizontal="center" vertical="center"/>
    </xf>
    <xf numFmtId="43" fontId="13" fillId="0" borderId="9" xfId="0" applyNumberFormat="1" applyFont="1" applyBorder="1"/>
    <xf numFmtId="43" fontId="9" fillId="0" borderId="9" xfId="0" applyNumberFormat="1" applyFont="1" applyBorder="1" applyAlignment="1">
      <alignment horizontal="center"/>
    </xf>
    <xf numFmtId="10" fontId="0" fillId="0" borderId="9" xfId="1" applyNumberFormat="1" applyFont="1" applyBorder="1" applyAlignment="1">
      <alignment horizontal="right"/>
    </xf>
    <xf numFmtId="10" fontId="0" fillId="0" borderId="0" xfId="1" applyNumberFormat="1" applyFont="1" applyBorder="1" applyAlignment="1">
      <alignment horizontal="right" vertical="center"/>
    </xf>
    <xf numFmtId="10" fontId="0" fillId="0" borderId="0" xfId="1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2" borderId="19" xfId="1" applyNumberFormat="1" applyFont="1" applyFill="1" applyBorder="1" applyAlignment="1" applyProtection="1">
      <alignment horizontal="center" vertical="center"/>
    </xf>
    <xf numFmtId="1" fontId="4" fillId="2" borderId="10" xfId="1" applyNumberFormat="1" applyFont="1" applyFill="1" applyBorder="1" applyAlignment="1" applyProtection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4" xfId="0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1" fontId="16" fillId="0" borderId="9" xfId="0" applyNumberFormat="1" applyFont="1" applyBorder="1" applyAlignment="1">
      <alignment horizontal="center" vertical="top"/>
    </xf>
  </cellXfs>
  <cellStyles count="10">
    <cellStyle name="Currency" xfId="5" builtinId="4"/>
    <cellStyle name="Currency 2" xfId="3" xr:uid="{F6C3EE29-008F-4AAB-B316-D1F217A5BA85}"/>
    <cellStyle name="Hyperlink 2" xfId="4" xr:uid="{3960C80F-D485-4EB4-A646-BD10428DC970}"/>
    <cellStyle name="Normal" xfId="0" builtinId="0"/>
    <cellStyle name="Normal 2 2 2" xfId="8" xr:uid="{78CBCDF4-8622-42AC-9A41-A3C4CF240055}"/>
    <cellStyle name="Normal 3 2" xfId="9" xr:uid="{714EE3F6-7D4E-4244-95E1-78D8AF384034}"/>
    <cellStyle name="Normal 4 2" xfId="7" xr:uid="{7507BEC7-334B-4142-991E-512432BA6E47}"/>
    <cellStyle name="Normal 9" xfId="6" xr:uid="{B821782C-835D-4C27-BBA6-187F79ECA293}"/>
    <cellStyle name="Percent" xfId="1" builtinId="5"/>
    <cellStyle name="Percent 2" xfId="2" xr:uid="{0592DC13-6FB0-402A-A06C-3722BF7096B2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D4E97D-40F3-4139-AE8A-E6738F08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710" y="0"/>
          <a:ext cx="1308281" cy="353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771C1-BC8E-4010-B9CD-81ABB37D1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865" y="0"/>
          <a:ext cx="1308282" cy="353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B92F2-87FC-482D-9792-B7533CA8B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2</xdr:col>
      <xdr:colOff>238125</xdr:colOff>
      <xdr:row>0</xdr:row>
      <xdr:rowOff>447675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14BB299C-C4CF-4C30-8FEE-E9340310B9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0"/>
          <a:ext cx="1781174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28576</xdr:colOff>
      <xdr:row>0</xdr:row>
      <xdr:rowOff>0</xdr:rowOff>
    </xdr:from>
    <xdr:to>
      <xdr:col>2</xdr:col>
      <xdr:colOff>619125</xdr:colOff>
      <xdr:row>0</xdr:row>
      <xdr:rowOff>523875</xdr:rowOff>
    </xdr:to>
    <xdr:pic>
      <xdr:nvPicPr>
        <xdr:cNvPr id="3" name="Picture 2" descr="Description: HCP_CPD_Umbrella_logo4sig">
          <a:extLst>
            <a:ext uri="{FF2B5EF4-FFF2-40B4-BE49-F238E27FC236}">
              <a16:creationId xmlns:a16="http://schemas.microsoft.com/office/drawing/2014/main" id="{F1532DC0-BF97-4901-8520-247DB059696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0"/>
          <a:ext cx="2162174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908260</xdr:colOff>
      <xdr:row>0</xdr:row>
      <xdr:rowOff>0</xdr:rowOff>
    </xdr:from>
    <xdr:to>
      <xdr:col>5</xdr:col>
      <xdr:colOff>521091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20140-1A57-4411-8D4D-9F2D4CA55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7360" y="0"/>
          <a:ext cx="1308281" cy="3535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916765</xdr:colOff>
      <xdr:row>0</xdr:row>
      <xdr:rowOff>0</xdr:rowOff>
    </xdr:from>
    <xdr:to>
      <xdr:col>5</xdr:col>
      <xdr:colOff>529598</xdr:colOff>
      <xdr:row>1</xdr:row>
      <xdr:rowOff>105896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95A6F2-2C6B-4376-90FD-738988ED0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15" y="0"/>
          <a:ext cx="1308283" cy="353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15BA-48FE-4866-A409-ABE171425785}">
  <dimension ref="A1:H20"/>
  <sheetViews>
    <sheetView view="pageBreakPreview" zoomScale="112" zoomScaleNormal="100" zoomScaleSheetLayoutView="112" workbookViewId="0">
      <selection activeCell="H2" sqref="H2"/>
    </sheetView>
  </sheetViews>
  <sheetFormatPr defaultRowHeight="14.4" x14ac:dyDescent="0.3"/>
  <cols>
    <col min="1" max="1" width="16.66406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140" t="s">
        <v>29</v>
      </c>
      <c r="B1" s="141"/>
      <c r="H1" s="5" t="s">
        <v>137</v>
      </c>
    </row>
    <row r="2" spans="1:8" ht="20.100000000000001" customHeight="1" x14ac:dyDescent="0.3">
      <c r="A2" s="142"/>
      <c r="B2" s="143"/>
    </row>
    <row r="3" spans="1:8" ht="20.100000000000001" customHeight="1" x14ac:dyDescent="0.3">
      <c r="A3" s="142"/>
      <c r="B3" s="143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3">
      <c r="A4" s="142"/>
      <c r="B4" s="143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3">
      <c r="A5" s="142"/>
      <c r="B5" s="143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5">
      <c r="A6" s="144"/>
      <c r="B6" s="145"/>
      <c r="D6" s="8" t="s">
        <v>14</v>
      </c>
      <c r="E6" s="3"/>
      <c r="F6" s="3"/>
      <c r="G6" s="9" t="s">
        <v>11</v>
      </c>
      <c r="H6" s="3"/>
    </row>
    <row r="8" spans="1:8" s="4" customFormat="1" ht="22.5" customHeight="1" x14ac:dyDescent="0.3">
      <c r="A8" s="24" t="s">
        <v>17</v>
      </c>
      <c r="B8" s="25"/>
      <c r="C8" s="49"/>
      <c r="D8" s="24" t="s">
        <v>35</v>
      </c>
      <c r="E8" s="28"/>
      <c r="F8" s="29"/>
      <c r="G8" s="38" t="s">
        <v>15</v>
      </c>
      <c r="H8" s="38" t="s">
        <v>16</v>
      </c>
    </row>
    <row r="9" spans="1:8" x14ac:dyDescent="0.3">
      <c r="A9" s="50" t="s">
        <v>18</v>
      </c>
      <c r="B9" s="4" t="s">
        <v>38</v>
      </c>
      <c r="C9" s="51"/>
      <c r="D9" s="56" t="s">
        <v>30</v>
      </c>
      <c r="E9" s="4"/>
      <c r="F9" s="57"/>
      <c r="G9" s="39"/>
      <c r="H9" s="39"/>
    </row>
    <row r="10" spans="1:8" ht="30.75" customHeight="1" x14ac:dyDescent="0.3">
      <c r="A10" s="50" t="s">
        <v>19</v>
      </c>
      <c r="B10" s="150" t="s">
        <v>36</v>
      </c>
      <c r="C10" s="151"/>
      <c r="D10" s="152" t="s">
        <v>37</v>
      </c>
      <c r="E10" s="153"/>
      <c r="F10" s="154"/>
      <c r="G10" s="146">
        <f>SUM(G15:G20)</f>
        <v>0</v>
      </c>
      <c r="H10" s="148">
        <f>SUM(H15:H20)</f>
        <v>0</v>
      </c>
    </row>
    <row r="11" spans="1:8" ht="15" customHeight="1" x14ac:dyDescent="0.3">
      <c r="A11" s="50" t="s">
        <v>21</v>
      </c>
      <c r="B11" s="52">
        <v>100</v>
      </c>
      <c r="C11" s="51"/>
      <c r="D11" s="56" t="s">
        <v>32</v>
      </c>
      <c r="E11" s="4"/>
      <c r="F11" s="57"/>
      <c r="G11" s="146"/>
      <c r="H11" s="148"/>
    </row>
    <row r="12" spans="1:8" ht="15" customHeight="1" x14ac:dyDescent="0.3">
      <c r="A12" s="50" t="s">
        <v>20</v>
      </c>
      <c r="B12" s="4" t="s">
        <v>31</v>
      </c>
      <c r="C12" s="51"/>
      <c r="D12" s="56" t="s">
        <v>34</v>
      </c>
      <c r="E12" s="4"/>
      <c r="F12" s="57"/>
      <c r="G12" s="146"/>
      <c r="H12" s="148"/>
    </row>
    <row r="13" spans="1:8" ht="15.75" customHeight="1" x14ac:dyDescent="0.3">
      <c r="A13" s="53" t="s">
        <v>23</v>
      </c>
      <c r="B13" s="54" t="s">
        <v>33</v>
      </c>
      <c r="C13" s="55"/>
      <c r="D13" s="48"/>
      <c r="E13" s="54"/>
      <c r="F13" s="58"/>
      <c r="G13" s="147"/>
      <c r="H13" s="149"/>
    </row>
    <row r="14" spans="1:8" s="6" customFormat="1" ht="24.75" customHeight="1" x14ac:dyDescent="0.3">
      <c r="A14" s="14" t="s">
        <v>24</v>
      </c>
      <c r="B14" s="14" t="s">
        <v>1</v>
      </c>
      <c r="C14" s="14" t="s">
        <v>25</v>
      </c>
      <c r="D14" s="14" t="s">
        <v>5</v>
      </c>
      <c r="E14" s="14" t="s">
        <v>26</v>
      </c>
      <c r="F14" s="14" t="s">
        <v>27</v>
      </c>
      <c r="G14" s="14" t="s">
        <v>6</v>
      </c>
      <c r="H14" s="14" t="s">
        <v>7</v>
      </c>
    </row>
    <row r="15" spans="1:8" s="4" customFormat="1" ht="30" customHeight="1" x14ac:dyDescent="0.3">
      <c r="A15" s="15">
        <v>9781087774916</v>
      </c>
      <c r="B15" s="13" t="s">
        <v>92</v>
      </c>
      <c r="C15" s="10"/>
      <c r="D15" s="11">
        <v>39.99</v>
      </c>
      <c r="E15" s="11">
        <v>27.97</v>
      </c>
      <c r="F15" s="47"/>
      <c r="G15" s="10"/>
      <c r="H15" s="17">
        <f>G15*D15*(1-F15)</f>
        <v>0</v>
      </c>
    </row>
    <row r="16" spans="1:8" ht="30" customHeight="1" x14ac:dyDescent="0.3">
      <c r="A16" s="15">
        <v>9781430094081</v>
      </c>
      <c r="B16" s="13" t="s">
        <v>93</v>
      </c>
      <c r="C16" s="10"/>
      <c r="D16" s="11">
        <v>59.99</v>
      </c>
      <c r="E16" s="11">
        <v>41.97</v>
      </c>
      <c r="F16" s="47"/>
      <c r="G16" s="10"/>
      <c r="H16" s="17">
        <f>G16*D16*(1-F16)</f>
        <v>0</v>
      </c>
    </row>
    <row r="17" spans="1:8" ht="30" customHeight="1" x14ac:dyDescent="0.3">
      <c r="A17" s="15">
        <v>9781430094128</v>
      </c>
      <c r="B17" s="13" t="s">
        <v>94</v>
      </c>
      <c r="C17" s="10"/>
      <c r="D17" s="11">
        <v>59.99</v>
      </c>
      <c r="E17" s="11">
        <v>41.97</v>
      </c>
      <c r="F17" s="47"/>
      <c r="G17" s="10"/>
      <c r="H17" s="17">
        <f>G17*D17*(1-F17)</f>
        <v>0</v>
      </c>
    </row>
    <row r="18" spans="1:8" ht="30" customHeight="1" x14ac:dyDescent="0.3">
      <c r="A18" s="15">
        <v>9781087787411</v>
      </c>
      <c r="B18" s="13" t="s">
        <v>95</v>
      </c>
      <c r="C18" s="10" t="s">
        <v>96</v>
      </c>
      <c r="D18" s="11">
        <v>17.989999999999998</v>
      </c>
      <c r="E18" s="11">
        <v>12.97</v>
      </c>
      <c r="F18" s="47"/>
      <c r="G18" s="10"/>
      <c r="H18" s="17">
        <f t="shared" ref="H18:H20" si="0">G18*D18*(1-F18)</f>
        <v>0</v>
      </c>
    </row>
    <row r="19" spans="1:8" ht="30" customHeight="1" x14ac:dyDescent="0.3">
      <c r="A19" s="15">
        <v>9781430091974</v>
      </c>
      <c r="B19" s="13" t="s">
        <v>97</v>
      </c>
      <c r="C19" s="10" t="s">
        <v>98</v>
      </c>
      <c r="D19" s="11">
        <v>22.99</v>
      </c>
      <c r="E19" s="11">
        <v>16.97</v>
      </c>
      <c r="F19" s="47"/>
      <c r="G19" s="10"/>
      <c r="H19" s="17">
        <f t="shared" si="0"/>
        <v>0</v>
      </c>
    </row>
    <row r="20" spans="1:8" ht="30" customHeight="1" x14ac:dyDescent="0.3">
      <c r="A20" s="15">
        <v>9781087787664</v>
      </c>
      <c r="B20" s="13" t="s">
        <v>99</v>
      </c>
      <c r="C20" s="10" t="s">
        <v>100</v>
      </c>
      <c r="D20" s="11">
        <v>14.99</v>
      </c>
      <c r="E20" s="11">
        <v>10.97</v>
      </c>
      <c r="F20" s="47"/>
      <c r="G20" s="10"/>
      <c r="H20" s="17">
        <f t="shared" si="0"/>
        <v>0</v>
      </c>
    </row>
  </sheetData>
  <sortState xmlns:xlrd2="http://schemas.microsoft.com/office/spreadsheetml/2017/richdata2" ref="A15:E20">
    <sortCondition ref="B15:B20"/>
  </sortState>
  <mergeCells count="5">
    <mergeCell ref="A1:B6"/>
    <mergeCell ref="G10:G13"/>
    <mergeCell ref="H10:H13"/>
    <mergeCell ref="B10:C10"/>
    <mergeCell ref="D10:F10"/>
  </mergeCells>
  <printOptions horizontalCentered="1"/>
  <pageMargins left="0.25" right="0.25" top="0.31" bottom="0.75" header="0.3" footer="0.3"/>
  <pageSetup orientation="landscape" r:id="rId1"/>
  <headerFooter>
    <oddFooter>&amp;C&amp;A - Spring Flyer Purchase Order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6DCB-1A5C-424D-8ADE-564A2BE6689C}">
  <dimension ref="A1:H22"/>
  <sheetViews>
    <sheetView view="pageBreakPreview" zoomScale="112" zoomScaleNormal="100" zoomScaleSheetLayoutView="112" workbookViewId="0">
      <selection activeCell="B21" sqref="B21"/>
    </sheetView>
  </sheetViews>
  <sheetFormatPr defaultRowHeight="14.4" x14ac:dyDescent="0.3"/>
  <cols>
    <col min="1" max="1" width="17.554687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8" ht="20.100000000000001" customHeight="1" x14ac:dyDescent="0.45">
      <c r="A1" s="140" t="s">
        <v>40</v>
      </c>
      <c r="B1" s="141"/>
      <c r="H1" s="5" t="s">
        <v>137</v>
      </c>
    </row>
    <row r="2" spans="1:8" ht="20.100000000000001" customHeight="1" x14ac:dyDescent="0.3">
      <c r="A2" s="142"/>
      <c r="B2" s="143"/>
    </row>
    <row r="3" spans="1:8" ht="20.100000000000001" customHeight="1" x14ac:dyDescent="0.3">
      <c r="A3" s="142"/>
      <c r="B3" s="143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3">
      <c r="A4" s="142"/>
      <c r="B4" s="143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3">
      <c r="A5" s="142"/>
      <c r="B5" s="143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5">
      <c r="A6" s="144"/>
      <c r="B6" s="145"/>
      <c r="D6" s="8" t="s">
        <v>14</v>
      </c>
      <c r="E6" s="3"/>
      <c r="F6" s="3"/>
      <c r="G6" s="9" t="s">
        <v>11</v>
      </c>
      <c r="H6" s="3"/>
    </row>
    <row r="8" spans="1:8" s="7" customFormat="1" ht="22.5" customHeight="1" x14ac:dyDescent="0.3">
      <c r="A8" s="24" t="s">
        <v>17</v>
      </c>
      <c r="B8" s="28"/>
      <c r="C8" s="26"/>
      <c r="D8" s="28"/>
      <c r="E8" s="28"/>
      <c r="F8" s="29"/>
      <c r="G8" s="38" t="s">
        <v>15</v>
      </c>
      <c r="H8" s="38" t="s">
        <v>16</v>
      </c>
    </row>
    <row r="9" spans="1:8" x14ac:dyDescent="0.3">
      <c r="A9" s="30" t="s">
        <v>41</v>
      </c>
      <c r="B9" s="18">
        <v>0.5</v>
      </c>
      <c r="F9" s="41"/>
      <c r="G9" s="39"/>
      <c r="H9" s="39"/>
    </row>
    <row r="10" spans="1:8" ht="15" customHeight="1" x14ac:dyDescent="0.3">
      <c r="A10" s="30" t="s">
        <v>42</v>
      </c>
      <c r="B10" t="s">
        <v>43</v>
      </c>
      <c r="F10" s="41"/>
      <c r="G10" s="146">
        <f>SUM(G15:G22)</f>
        <v>0</v>
      </c>
      <c r="H10" s="148">
        <f>SUM(H15:H22)</f>
        <v>0</v>
      </c>
    </row>
    <row r="11" spans="1:8" ht="15" customHeight="1" x14ac:dyDescent="0.3">
      <c r="A11" s="30" t="s">
        <v>44</v>
      </c>
      <c r="B11" t="s">
        <v>33</v>
      </c>
      <c r="F11" s="41"/>
      <c r="G11" s="146"/>
      <c r="H11" s="148"/>
    </row>
    <row r="12" spans="1:8" ht="15" customHeight="1" x14ac:dyDescent="0.3">
      <c r="A12" s="30" t="s">
        <v>45</v>
      </c>
      <c r="B12" t="s">
        <v>39</v>
      </c>
      <c r="F12" s="41"/>
      <c r="G12" s="146"/>
      <c r="H12" s="148"/>
    </row>
    <row r="13" spans="1:8" x14ac:dyDescent="0.3">
      <c r="A13" s="48"/>
      <c r="B13" s="2"/>
      <c r="C13" s="35"/>
      <c r="D13" s="2"/>
      <c r="E13" s="2"/>
      <c r="F13" s="45"/>
      <c r="G13" s="147"/>
      <c r="H13" s="149"/>
    </row>
    <row r="14" spans="1:8" s="6" customFormat="1" ht="30.75" customHeight="1" x14ac:dyDescent="0.3">
      <c r="A14" s="14" t="s">
        <v>0</v>
      </c>
      <c r="B14" s="14" t="s">
        <v>1</v>
      </c>
      <c r="C14" s="14" t="s">
        <v>2</v>
      </c>
      <c r="D14" s="14" t="s">
        <v>5</v>
      </c>
      <c r="E14" s="14" t="s">
        <v>3</v>
      </c>
      <c r="F14" s="14" t="s">
        <v>4</v>
      </c>
      <c r="G14" s="14" t="s">
        <v>6</v>
      </c>
      <c r="H14" s="14" t="s">
        <v>7</v>
      </c>
    </row>
    <row r="15" spans="1:8" s="4" customFormat="1" ht="30" customHeight="1" x14ac:dyDescent="0.3">
      <c r="A15" s="15">
        <v>1220000322905</v>
      </c>
      <c r="B15" s="13" t="s">
        <v>101</v>
      </c>
      <c r="C15" s="10" t="s">
        <v>102</v>
      </c>
      <c r="D15" s="11">
        <v>9.99</v>
      </c>
      <c r="E15" s="11">
        <f>D15/2</f>
        <v>4.9950000000000001</v>
      </c>
      <c r="F15" s="10"/>
      <c r="G15" s="10"/>
      <c r="H15" s="17">
        <f>E15*G15</f>
        <v>0</v>
      </c>
    </row>
    <row r="16" spans="1:8" s="4" customFormat="1" ht="30" customHeight="1" x14ac:dyDescent="0.3">
      <c r="A16" s="15">
        <v>9781639522705</v>
      </c>
      <c r="B16" s="13" t="s">
        <v>103</v>
      </c>
      <c r="C16" s="10" t="s">
        <v>104</v>
      </c>
      <c r="D16" s="11">
        <v>9.99</v>
      </c>
      <c r="E16" s="11">
        <f t="shared" ref="E16:E22" si="0">D16/2</f>
        <v>4.9950000000000001</v>
      </c>
      <c r="F16" s="10"/>
      <c r="G16" s="10"/>
      <c r="H16" s="17">
        <f t="shared" ref="H16:H22" si="1">E16*G16</f>
        <v>0</v>
      </c>
    </row>
    <row r="17" spans="1:8" s="4" customFormat="1" ht="30" customHeight="1" x14ac:dyDescent="0.3">
      <c r="A17" s="15">
        <v>1220000322790</v>
      </c>
      <c r="B17" s="13" t="s">
        <v>105</v>
      </c>
      <c r="C17" s="10" t="s">
        <v>106</v>
      </c>
      <c r="D17" s="11">
        <v>19.989999999999998</v>
      </c>
      <c r="E17" s="11">
        <f t="shared" si="0"/>
        <v>9.9949999999999992</v>
      </c>
      <c r="F17" s="10"/>
      <c r="G17" s="10"/>
      <c r="H17" s="17">
        <f t="shared" si="1"/>
        <v>0</v>
      </c>
    </row>
    <row r="18" spans="1:8" s="4" customFormat="1" ht="30" customHeight="1" x14ac:dyDescent="0.3">
      <c r="A18" s="15">
        <v>1220000322332</v>
      </c>
      <c r="B18" s="13" t="s">
        <v>107</v>
      </c>
      <c r="C18" s="10" t="s">
        <v>108</v>
      </c>
      <c r="D18" s="11">
        <v>5.99</v>
      </c>
      <c r="E18" s="11">
        <f t="shared" si="0"/>
        <v>2.9950000000000001</v>
      </c>
      <c r="F18" s="10"/>
      <c r="G18" s="10"/>
      <c r="H18" s="17">
        <f t="shared" si="1"/>
        <v>0</v>
      </c>
    </row>
    <row r="19" spans="1:8" s="4" customFormat="1" ht="30" customHeight="1" x14ac:dyDescent="0.3">
      <c r="A19" s="15">
        <v>1220000323049</v>
      </c>
      <c r="B19" s="13" t="s">
        <v>109</v>
      </c>
      <c r="C19" s="10" t="s">
        <v>110</v>
      </c>
      <c r="D19" s="11">
        <v>19.989999999999998</v>
      </c>
      <c r="E19" s="11">
        <f t="shared" si="0"/>
        <v>9.9949999999999992</v>
      </c>
      <c r="F19" s="10"/>
      <c r="G19" s="10"/>
      <c r="H19" s="17">
        <f t="shared" si="1"/>
        <v>0</v>
      </c>
    </row>
    <row r="20" spans="1:8" s="4" customFormat="1" ht="30" customHeight="1" x14ac:dyDescent="0.3">
      <c r="A20" s="15">
        <v>1220000322646</v>
      </c>
      <c r="B20" s="13" t="s">
        <v>111</v>
      </c>
      <c r="C20" s="10" t="s">
        <v>112</v>
      </c>
      <c r="D20" s="11">
        <v>4.99</v>
      </c>
      <c r="E20" s="11">
        <f t="shared" si="0"/>
        <v>2.4950000000000001</v>
      </c>
      <c r="F20" s="10"/>
      <c r="G20" s="10"/>
      <c r="H20" s="17">
        <f t="shared" si="1"/>
        <v>0</v>
      </c>
    </row>
    <row r="21" spans="1:8" ht="30" customHeight="1" x14ac:dyDescent="0.3">
      <c r="A21" s="15">
        <v>9781639524129</v>
      </c>
      <c r="B21" s="13" t="s">
        <v>113</v>
      </c>
      <c r="C21" s="10" t="s">
        <v>114</v>
      </c>
      <c r="D21" s="11">
        <v>39.99</v>
      </c>
      <c r="E21" s="11">
        <f t="shared" si="0"/>
        <v>19.995000000000001</v>
      </c>
      <c r="F21" s="10"/>
      <c r="G21" s="10"/>
      <c r="H21" s="17">
        <f t="shared" si="1"/>
        <v>0</v>
      </c>
    </row>
    <row r="22" spans="1:8" ht="30" customHeight="1" x14ac:dyDescent="0.3">
      <c r="A22" s="15">
        <v>9781639524167</v>
      </c>
      <c r="B22" s="13" t="s">
        <v>115</v>
      </c>
      <c r="C22" s="10" t="s">
        <v>116</v>
      </c>
      <c r="D22" s="11">
        <v>39.99</v>
      </c>
      <c r="E22" s="11">
        <f t="shared" si="0"/>
        <v>19.995000000000001</v>
      </c>
      <c r="F22" s="10"/>
      <c r="G22" s="10"/>
      <c r="H22" s="17">
        <f t="shared" si="1"/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orientation="landscape" r:id="rId1"/>
  <headerFooter>
    <oddFooter>&amp;C&amp;A - Spring Flyer Purchase Order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6656-9D1D-4758-AC4C-BB4138E4E187}">
  <dimension ref="A1:H15"/>
  <sheetViews>
    <sheetView view="pageBreakPreview" topLeftCell="A5" zoomScale="112" zoomScaleNormal="100" zoomScaleSheetLayoutView="112" workbookViewId="0">
      <selection activeCell="H2" sqref="H2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140" t="s">
        <v>48</v>
      </c>
      <c r="B1" s="141"/>
      <c r="H1" s="5" t="s">
        <v>137</v>
      </c>
    </row>
    <row r="2" spans="1:8" ht="20.100000000000001" customHeight="1" x14ac:dyDescent="0.3">
      <c r="A2" s="142"/>
      <c r="B2" s="143"/>
    </row>
    <row r="3" spans="1:8" ht="20.100000000000001" customHeight="1" x14ac:dyDescent="0.3">
      <c r="A3" s="142"/>
      <c r="B3" s="143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3">
      <c r="A4" s="142"/>
      <c r="B4" s="143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3">
      <c r="A5" s="142"/>
      <c r="B5" s="143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5">
      <c r="A6" s="144"/>
      <c r="B6" s="145"/>
      <c r="D6" s="8" t="s">
        <v>14</v>
      </c>
      <c r="E6" s="3"/>
      <c r="F6" s="3"/>
      <c r="G6" s="9" t="s">
        <v>11</v>
      </c>
      <c r="H6" s="3"/>
    </row>
    <row r="8" spans="1:8" s="4" customFormat="1" ht="22.5" customHeight="1" x14ac:dyDescent="0.3">
      <c r="A8" s="24" t="s">
        <v>17</v>
      </c>
      <c r="B8" s="25"/>
      <c r="C8" s="26"/>
      <c r="D8" s="27"/>
      <c r="E8" s="28"/>
      <c r="F8" s="29"/>
      <c r="G8" s="38" t="s">
        <v>15</v>
      </c>
      <c r="H8" s="38" t="s">
        <v>16</v>
      </c>
    </row>
    <row r="9" spans="1:8" x14ac:dyDescent="0.3">
      <c r="A9" s="30" t="s">
        <v>18</v>
      </c>
      <c r="B9" s="42" t="s">
        <v>49</v>
      </c>
      <c r="C9" s="18"/>
      <c r="D9" s="18"/>
      <c r="E9" s="18"/>
      <c r="F9" s="40"/>
      <c r="G9" s="39"/>
      <c r="H9" s="39"/>
    </row>
    <row r="10" spans="1:8" ht="15" customHeight="1" x14ac:dyDescent="0.3">
      <c r="A10" s="30" t="s">
        <v>46</v>
      </c>
      <c r="B10" t="s">
        <v>50</v>
      </c>
      <c r="D10" s="12"/>
      <c r="E10" s="12"/>
      <c r="F10" s="43"/>
      <c r="G10" s="146">
        <f>SUM(G15:G15)</f>
        <v>0</v>
      </c>
      <c r="H10" s="148">
        <f>SUM(H15:H15)</f>
        <v>0</v>
      </c>
    </row>
    <row r="11" spans="1:8" ht="15" customHeight="1" x14ac:dyDescent="0.3">
      <c r="A11" s="30" t="s">
        <v>20</v>
      </c>
      <c r="B11" t="s">
        <v>47</v>
      </c>
      <c r="F11" s="41"/>
      <c r="G11" s="146"/>
      <c r="H11" s="148"/>
    </row>
    <row r="12" spans="1:8" ht="15" customHeight="1" x14ac:dyDescent="0.3">
      <c r="A12" s="30" t="s">
        <v>21</v>
      </c>
      <c r="B12" s="44" t="s">
        <v>51</v>
      </c>
      <c r="F12" s="41"/>
      <c r="G12" s="146"/>
      <c r="H12" s="148"/>
    </row>
    <row r="13" spans="1:8" ht="15.75" customHeight="1" x14ac:dyDescent="0.3">
      <c r="A13" s="33" t="s">
        <v>23</v>
      </c>
      <c r="B13" s="2" t="s">
        <v>33</v>
      </c>
      <c r="C13" s="35"/>
      <c r="D13" s="2"/>
      <c r="E13" s="2"/>
      <c r="F13" s="45"/>
      <c r="G13" s="147"/>
      <c r="H13" s="149"/>
    </row>
    <row r="14" spans="1:8" s="6" customFormat="1" ht="24.75" customHeight="1" x14ac:dyDescent="0.3">
      <c r="A14" s="14" t="s">
        <v>24</v>
      </c>
      <c r="B14" s="14" t="s">
        <v>1</v>
      </c>
      <c r="C14" s="14" t="s">
        <v>25</v>
      </c>
      <c r="D14" s="14" t="s">
        <v>5</v>
      </c>
      <c r="E14" s="14" t="s">
        <v>26</v>
      </c>
      <c r="F14" s="14" t="s">
        <v>27</v>
      </c>
      <c r="G14" s="14" t="s">
        <v>6</v>
      </c>
      <c r="H14" s="14" t="s">
        <v>7</v>
      </c>
    </row>
    <row r="15" spans="1:8" s="4" customFormat="1" ht="30" customHeight="1" x14ac:dyDescent="0.3">
      <c r="A15" s="15">
        <v>9780736986267</v>
      </c>
      <c r="B15" s="13" t="s">
        <v>117</v>
      </c>
      <c r="C15" s="16" t="s">
        <v>118</v>
      </c>
      <c r="D15" s="11">
        <v>22.99</v>
      </c>
      <c r="E15" s="11"/>
      <c r="F15" s="47">
        <v>0.47</v>
      </c>
      <c r="G15" s="10"/>
      <c r="H15" s="17">
        <f>G15*D15*(1-F15)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Flyer Purchase Order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FF71-5BCE-43ED-BD20-ABBA177E295F}">
  <dimension ref="A1:K48"/>
  <sheetViews>
    <sheetView view="pageBreakPreview" zoomScale="60" zoomScaleNormal="100" workbookViewId="0">
      <selection activeCell="H2" sqref="H2"/>
    </sheetView>
  </sheetViews>
  <sheetFormatPr defaultRowHeight="14.4" x14ac:dyDescent="0.3"/>
  <cols>
    <col min="1" max="1" width="6.109375" style="1" bestFit="1" customWidth="1"/>
    <col min="2" max="2" width="17.44140625" customWidth="1"/>
    <col min="3" max="3" width="47" bestFit="1" customWidth="1"/>
    <col min="4" max="4" width="16.6640625" style="1" bestFit="1" customWidth="1"/>
    <col min="5" max="5" width="10.109375" customWidth="1"/>
    <col min="6" max="6" width="10.33203125" style="1" customWidth="1"/>
    <col min="7" max="7" width="9.6640625" style="139" customWidth="1"/>
    <col min="8" max="8" width="1.6640625" customWidth="1"/>
    <col min="9" max="9" width="9.109375" style="62"/>
    <col min="10" max="11" width="9.109375" style="63"/>
  </cols>
  <sheetData>
    <row r="1" spans="1:11" ht="42" customHeight="1" thickBot="1" x14ac:dyDescent="0.35">
      <c r="A1" s="59"/>
      <c r="B1" s="60"/>
      <c r="C1" s="60"/>
      <c r="D1" s="61"/>
      <c r="E1" s="60"/>
      <c r="F1" s="61"/>
      <c r="G1" s="94" t="s">
        <v>138</v>
      </c>
    </row>
    <row r="2" spans="1:11" ht="6.75" customHeight="1" x14ac:dyDescent="0.3">
      <c r="A2" s="64"/>
      <c r="G2" s="95"/>
    </row>
    <row r="3" spans="1:11" ht="18.75" customHeight="1" x14ac:dyDescent="0.3">
      <c r="A3" s="64"/>
      <c r="B3" s="65" t="s">
        <v>63</v>
      </c>
      <c r="C3" s="66" t="s">
        <v>139</v>
      </c>
      <c r="D3" s="65" t="s">
        <v>64</v>
      </c>
      <c r="E3" s="157">
        <f>E4-15</f>
        <v>45361</v>
      </c>
      <c r="F3" s="157"/>
      <c r="G3" s="95"/>
    </row>
    <row r="4" spans="1:11" ht="18.75" customHeight="1" x14ac:dyDescent="0.3">
      <c r="A4" s="64"/>
      <c r="B4" s="65" t="s">
        <v>65</v>
      </c>
      <c r="C4" s="66"/>
      <c r="D4" s="65" t="s">
        <v>66</v>
      </c>
      <c r="E4" s="157">
        <v>45376</v>
      </c>
      <c r="F4" s="157"/>
      <c r="G4" s="95"/>
    </row>
    <row r="5" spans="1:11" ht="18.75" customHeight="1" x14ac:dyDescent="0.3">
      <c r="A5" s="64"/>
      <c r="B5" s="65" t="s">
        <v>67</v>
      </c>
      <c r="C5" s="66" t="s">
        <v>90</v>
      </c>
      <c r="D5" s="65" t="s">
        <v>68</v>
      </c>
      <c r="E5" s="157">
        <v>45437</v>
      </c>
      <c r="F5" s="157"/>
      <c r="G5" s="95"/>
    </row>
    <row r="6" spans="1:11" ht="18.75" customHeight="1" x14ac:dyDescent="0.3">
      <c r="A6" s="64"/>
      <c r="B6" s="65" t="s">
        <v>69</v>
      </c>
      <c r="C6" s="66" t="s">
        <v>91</v>
      </c>
      <c r="D6" s="65" t="s">
        <v>70</v>
      </c>
      <c r="E6" s="158">
        <v>45376</v>
      </c>
      <c r="F6" s="159"/>
      <c r="G6" s="95"/>
    </row>
    <row r="7" spans="1:11" ht="18.75" customHeight="1" x14ac:dyDescent="0.3">
      <c r="A7" s="64"/>
      <c r="B7" s="65" t="s">
        <v>71</v>
      </c>
      <c r="C7" s="66" t="str">
        <f>G1</f>
        <v>Munce Spring Flyer</v>
      </c>
      <c r="D7" s="67" t="s">
        <v>72</v>
      </c>
      <c r="E7" s="157">
        <f ca="1">TODAY()</f>
        <v>45377</v>
      </c>
      <c r="F7" s="160"/>
      <c r="G7" s="95"/>
    </row>
    <row r="8" spans="1:11" ht="18.75" customHeight="1" x14ac:dyDescent="0.3">
      <c r="A8" s="64"/>
      <c r="B8" s="65" t="s">
        <v>73</v>
      </c>
      <c r="C8" s="68" t="s">
        <v>140</v>
      </c>
      <c r="D8" s="65" t="s">
        <v>74</v>
      </c>
      <c r="E8" s="160" t="str">
        <f ca="1">IF(E6&gt;=TODAY(),"90 days","NONE")</f>
        <v>NONE</v>
      </c>
      <c r="F8" s="160"/>
      <c r="G8" s="95"/>
    </row>
    <row r="9" spans="1:11" ht="32.25" customHeight="1" x14ac:dyDescent="0.3">
      <c r="A9" s="155" t="s">
        <v>75</v>
      </c>
      <c r="B9" s="156"/>
      <c r="C9" s="156"/>
      <c r="D9" s="156"/>
      <c r="E9" s="156"/>
      <c r="F9" s="156"/>
      <c r="G9" s="156"/>
    </row>
    <row r="10" spans="1:11" x14ac:dyDescent="0.3">
      <c r="A10" s="69"/>
      <c r="G10" s="95"/>
    </row>
    <row r="11" spans="1:11" ht="15" thickBot="1" x14ac:dyDescent="0.35">
      <c r="A11" s="70" t="s">
        <v>76</v>
      </c>
      <c r="B11" s="71" t="s">
        <v>24</v>
      </c>
      <c r="C11" s="71" t="s">
        <v>77</v>
      </c>
      <c r="D11" s="71" t="s">
        <v>78</v>
      </c>
      <c r="E11" s="71" t="s">
        <v>141</v>
      </c>
      <c r="F11" s="72" t="s">
        <v>26</v>
      </c>
      <c r="G11" s="96" t="s">
        <v>79</v>
      </c>
      <c r="I11" s="73" t="s">
        <v>80</v>
      </c>
      <c r="J11" s="74" t="s">
        <v>81</v>
      </c>
      <c r="K11" s="75" t="s">
        <v>82</v>
      </c>
    </row>
    <row r="12" spans="1:11" ht="15.6" x14ac:dyDescent="0.3">
      <c r="A12" s="97"/>
      <c r="B12" s="82"/>
      <c r="C12" s="83"/>
      <c r="D12" s="81"/>
      <c r="E12" s="82"/>
      <c r="F12" s="81"/>
      <c r="G12" s="98"/>
      <c r="I12" s="82"/>
      <c r="J12" s="82"/>
      <c r="K12" s="82"/>
    </row>
    <row r="13" spans="1:11" ht="15.6" x14ac:dyDescent="0.3">
      <c r="A13" s="85">
        <v>4</v>
      </c>
      <c r="B13" s="99">
        <v>9780840708878</v>
      </c>
      <c r="C13" s="100" t="s">
        <v>142</v>
      </c>
      <c r="D13" s="101" t="s">
        <v>83</v>
      </c>
      <c r="E13" s="93">
        <v>18.989999999999998</v>
      </c>
      <c r="F13" s="102" t="s">
        <v>143</v>
      </c>
      <c r="G13" s="78">
        <f>IF(A13&gt;=4,0.64,IF(A13&lt;=3,0.45))</f>
        <v>0.64</v>
      </c>
      <c r="I13" s="79">
        <f>IF(A13&gt;0,(1-(J13/(E13*0.6))),"")</f>
        <v>0.4</v>
      </c>
      <c r="J13" s="80">
        <f t="shared" ref="J13:J28" si="0">IF(A13&gt;0,(E13*(1-G13)),"")</f>
        <v>6.8363999999999994</v>
      </c>
      <c r="K13" s="80">
        <f t="shared" ref="K13:K28" si="1">IF(A13&gt;0,(J13*A13),"")</f>
        <v>27.345599999999997</v>
      </c>
    </row>
    <row r="14" spans="1:11" x14ac:dyDescent="0.3">
      <c r="A14" s="76">
        <v>4</v>
      </c>
      <c r="B14" s="103">
        <v>9780310095453</v>
      </c>
      <c r="C14" s="104" t="s">
        <v>144</v>
      </c>
      <c r="D14" s="101" t="s">
        <v>83</v>
      </c>
      <c r="E14" s="105">
        <v>19.989999999999998</v>
      </c>
      <c r="F14" s="102" t="s">
        <v>143</v>
      </c>
      <c r="G14" s="78">
        <f>IF(A14&gt;=4,0.64,IF(A14&lt;=3,0.45))</f>
        <v>0.64</v>
      </c>
      <c r="I14" s="79">
        <f>IF(A14&gt;0,(1-(J14/(E14*0.6))),"")</f>
        <v>0.4</v>
      </c>
      <c r="J14" s="80">
        <f t="shared" si="0"/>
        <v>7.1963999999999988</v>
      </c>
      <c r="K14" s="80">
        <f t="shared" si="1"/>
        <v>28.785599999999995</v>
      </c>
    </row>
    <row r="15" spans="1:11" x14ac:dyDescent="0.3">
      <c r="A15" s="76">
        <v>4</v>
      </c>
      <c r="B15" s="103">
        <v>9781400237920</v>
      </c>
      <c r="C15" s="106" t="s">
        <v>145</v>
      </c>
      <c r="D15" s="101" t="s">
        <v>83</v>
      </c>
      <c r="E15" s="105">
        <v>18.989999999999998</v>
      </c>
      <c r="F15" s="102" t="s">
        <v>143</v>
      </c>
      <c r="G15" s="78">
        <f t="shared" ref="G15:G21" si="2">IF(A15&gt;=4,0.64,IF(A15&lt;=3,0.45))</f>
        <v>0.64</v>
      </c>
      <c r="I15" s="79">
        <f t="shared" ref="I15:I21" si="3">IF(A15&gt;0,(1-(J15/(E15*0.6))),"")</f>
        <v>0.4</v>
      </c>
      <c r="J15" s="80">
        <f t="shared" si="0"/>
        <v>6.8363999999999994</v>
      </c>
      <c r="K15" s="80">
        <f t="shared" si="1"/>
        <v>27.345599999999997</v>
      </c>
    </row>
    <row r="16" spans="1:11" x14ac:dyDescent="0.3">
      <c r="A16" s="76">
        <v>4</v>
      </c>
      <c r="B16" s="107">
        <v>9781400247394</v>
      </c>
      <c r="C16" s="106" t="s">
        <v>146</v>
      </c>
      <c r="D16" s="101" t="s">
        <v>83</v>
      </c>
      <c r="E16" s="105">
        <v>24.99</v>
      </c>
      <c r="F16" s="102" t="s">
        <v>143</v>
      </c>
      <c r="G16" s="78">
        <f t="shared" si="2"/>
        <v>0.64</v>
      </c>
      <c r="I16" s="79">
        <f t="shared" si="3"/>
        <v>0.39999999999999991</v>
      </c>
      <c r="J16" s="80">
        <f t="shared" si="0"/>
        <v>8.9963999999999995</v>
      </c>
      <c r="K16" s="80">
        <f t="shared" si="1"/>
        <v>35.985599999999998</v>
      </c>
    </row>
    <row r="17" spans="1:11" x14ac:dyDescent="0.3">
      <c r="A17" s="76">
        <v>4</v>
      </c>
      <c r="B17" s="107">
        <v>9781400310296</v>
      </c>
      <c r="C17" s="106" t="s">
        <v>147</v>
      </c>
      <c r="D17" s="101" t="s">
        <v>83</v>
      </c>
      <c r="E17" s="105">
        <v>19.989999999999998</v>
      </c>
      <c r="F17" s="102" t="s">
        <v>143</v>
      </c>
      <c r="G17" s="78">
        <f t="shared" si="2"/>
        <v>0.64</v>
      </c>
      <c r="I17" s="79">
        <f t="shared" si="3"/>
        <v>0.4</v>
      </c>
      <c r="J17" s="80">
        <f t="shared" si="0"/>
        <v>7.1963999999999988</v>
      </c>
      <c r="K17" s="80">
        <f t="shared" si="1"/>
        <v>28.785599999999995</v>
      </c>
    </row>
    <row r="18" spans="1:11" x14ac:dyDescent="0.3">
      <c r="A18" s="76">
        <v>4</v>
      </c>
      <c r="B18" s="103">
        <v>9781400247691</v>
      </c>
      <c r="C18" s="106" t="s">
        <v>148</v>
      </c>
      <c r="D18" s="101" t="s">
        <v>83</v>
      </c>
      <c r="E18" s="105">
        <v>19.989999999999998</v>
      </c>
      <c r="F18" s="102" t="s">
        <v>143</v>
      </c>
      <c r="G18" s="78">
        <f t="shared" si="2"/>
        <v>0.64</v>
      </c>
      <c r="I18" s="79">
        <f t="shared" si="3"/>
        <v>0.4</v>
      </c>
      <c r="J18" s="80">
        <f t="shared" si="0"/>
        <v>7.1963999999999988</v>
      </c>
      <c r="K18" s="80">
        <f t="shared" si="1"/>
        <v>28.785599999999995</v>
      </c>
    </row>
    <row r="19" spans="1:11" x14ac:dyDescent="0.3">
      <c r="A19" s="76">
        <v>4</v>
      </c>
      <c r="B19" s="108">
        <v>9781400230181</v>
      </c>
      <c r="C19" s="106" t="s">
        <v>149</v>
      </c>
      <c r="D19" s="101" t="s">
        <v>83</v>
      </c>
      <c r="E19" s="109">
        <v>28.99</v>
      </c>
      <c r="F19" s="102" t="s">
        <v>143</v>
      </c>
      <c r="G19" s="78">
        <f t="shared" si="2"/>
        <v>0.64</v>
      </c>
      <c r="I19" s="79">
        <f t="shared" si="3"/>
        <v>0.4</v>
      </c>
      <c r="J19" s="80">
        <f t="shared" si="0"/>
        <v>10.436399999999999</v>
      </c>
      <c r="K19" s="80">
        <f t="shared" si="1"/>
        <v>41.745599999999996</v>
      </c>
    </row>
    <row r="20" spans="1:11" x14ac:dyDescent="0.3">
      <c r="A20" s="76">
        <v>4</v>
      </c>
      <c r="B20" s="110">
        <v>9781400243273</v>
      </c>
      <c r="C20" s="106" t="s">
        <v>150</v>
      </c>
      <c r="D20" s="101" t="s">
        <v>83</v>
      </c>
      <c r="E20" s="105">
        <v>19.989999999999998</v>
      </c>
      <c r="F20" s="102" t="s">
        <v>143</v>
      </c>
      <c r="G20" s="78">
        <f t="shared" si="2"/>
        <v>0.64</v>
      </c>
      <c r="I20" s="79">
        <f t="shared" si="3"/>
        <v>0.4</v>
      </c>
      <c r="J20" s="80">
        <f t="shared" si="0"/>
        <v>7.1963999999999988</v>
      </c>
      <c r="K20" s="80">
        <f t="shared" si="1"/>
        <v>28.785599999999995</v>
      </c>
    </row>
    <row r="21" spans="1:11" x14ac:dyDescent="0.3">
      <c r="A21" s="76">
        <v>4</v>
      </c>
      <c r="B21" s="111">
        <v>9780840716651</v>
      </c>
      <c r="C21" s="106" t="s">
        <v>151</v>
      </c>
      <c r="D21" s="101" t="s">
        <v>83</v>
      </c>
      <c r="E21" s="105">
        <v>17.989999999999998</v>
      </c>
      <c r="F21" s="102" t="s">
        <v>143</v>
      </c>
      <c r="G21" s="78">
        <f t="shared" si="2"/>
        <v>0.64</v>
      </c>
      <c r="I21" s="79">
        <f t="shared" si="3"/>
        <v>0.4</v>
      </c>
      <c r="J21" s="80">
        <f t="shared" si="0"/>
        <v>6.476399999999999</v>
      </c>
      <c r="K21" s="80">
        <f t="shared" si="1"/>
        <v>25.905599999999996</v>
      </c>
    </row>
    <row r="22" spans="1:11" ht="43.2" x14ac:dyDescent="0.3">
      <c r="A22" s="76">
        <v>2</v>
      </c>
      <c r="B22" s="110">
        <v>9780310449140</v>
      </c>
      <c r="C22" s="106" t="s">
        <v>152</v>
      </c>
      <c r="D22" s="101" t="s">
        <v>84</v>
      </c>
      <c r="E22" s="105">
        <v>74.989999999999995</v>
      </c>
      <c r="F22" s="102" t="s">
        <v>153</v>
      </c>
      <c r="G22" s="78">
        <f>IF(A22&gt;=2,0.6,IF(A22&lt;=3,0.45))</f>
        <v>0.6</v>
      </c>
      <c r="I22" s="79">
        <f>IF(A22&gt;0,(1-(J22/(E22*0.7))),"")</f>
        <v>0.42857142857142849</v>
      </c>
      <c r="J22" s="80">
        <f t="shared" si="0"/>
        <v>29.995999999999999</v>
      </c>
      <c r="K22" s="80">
        <f t="shared" si="1"/>
        <v>59.991999999999997</v>
      </c>
    </row>
    <row r="23" spans="1:11" ht="43.2" x14ac:dyDescent="0.3">
      <c r="A23" s="76">
        <v>2</v>
      </c>
      <c r="B23" s="103">
        <v>9780310449126</v>
      </c>
      <c r="C23" s="106" t="s">
        <v>154</v>
      </c>
      <c r="D23" s="101" t="s">
        <v>84</v>
      </c>
      <c r="E23" s="105">
        <v>74.989999999999995</v>
      </c>
      <c r="F23" s="102" t="s">
        <v>153</v>
      </c>
      <c r="G23" s="78">
        <f t="shared" ref="G23:G27" si="4">IF(A23&gt;=2,0.6,IF(A23&lt;=3,0.45))</f>
        <v>0.6</v>
      </c>
      <c r="I23" s="79">
        <f t="shared" ref="I23:I27" si="5">IF(A23&gt;0,(1-(J23/(E23*0.7))),"")</f>
        <v>0.42857142857142849</v>
      </c>
      <c r="J23" s="80">
        <f t="shared" si="0"/>
        <v>29.995999999999999</v>
      </c>
      <c r="K23" s="80">
        <f t="shared" si="1"/>
        <v>59.991999999999997</v>
      </c>
    </row>
    <row r="24" spans="1:11" ht="43.2" x14ac:dyDescent="0.3">
      <c r="A24" s="76">
        <v>2</v>
      </c>
      <c r="B24" s="107">
        <v>9780310463122</v>
      </c>
      <c r="C24" s="106" t="s">
        <v>155</v>
      </c>
      <c r="D24" s="101" t="s">
        <v>84</v>
      </c>
      <c r="E24" s="105">
        <v>64.989999999999995</v>
      </c>
      <c r="F24" s="102" t="s">
        <v>153</v>
      </c>
      <c r="G24" s="78">
        <f t="shared" si="4"/>
        <v>0.6</v>
      </c>
      <c r="I24" s="79">
        <f t="shared" si="5"/>
        <v>0.42857142857142849</v>
      </c>
      <c r="J24" s="80">
        <f t="shared" si="0"/>
        <v>25.995999999999999</v>
      </c>
      <c r="K24" s="80">
        <f t="shared" si="1"/>
        <v>51.991999999999997</v>
      </c>
    </row>
    <row r="25" spans="1:11" ht="28.8" x14ac:dyDescent="0.3">
      <c r="A25" s="76">
        <v>2</v>
      </c>
      <c r="B25" s="107">
        <v>9780310454083</v>
      </c>
      <c r="C25" s="106" t="s">
        <v>156</v>
      </c>
      <c r="D25" s="101" t="s">
        <v>84</v>
      </c>
      <c r="E25" s="105">
        <v>34.99</v>
      </c>
      <c r="F25" s="102" t="s">
        <v>153</v>
      </c>
      <c r="G25" s="78">
        <f t="shared" si="4"/>
        <v>0.6</v>
      </c>
      <c r="I25" s="79">
        <f t="shared" si="5"/>
        <v>0.42857142857142849</v>
      </c>
      <c r="J25" s="80">
        <f t="shared" si="0"/>
        <v>13.996000000000002</v>
      </c>
      <c r="K25" s="80">
        <f t="shared" si="1"/>
        <v>27.992000000000004</v>
      </c>
    </row>
    <row r="26" spans="1:11" ht="43.2" x14ac:dyDescent="0.3">
      <c r="A26" s="76">
        <v>2</v>
      </c>
      <c r="B26" s="103">
        <v>9780310453444</v>
      </c>
      <c r="C26" s="106" t="s">
        <v>157</v>
      </c>
      <c r="D26" s="101" t="s">
        <v>84</v>
      </c>
      <c r="E26" s="105">
        <v>69.989999999999995</v>
      </c>
      <c r="F26" s="102" t="s">
        <v>153</v>
      </c>
      <c r="G26" s="78">
        <f t="shared" si="4"/>
        <v>0.6</v>
      </c>
      <c r="I26" s="79">
        <f t="shared" si="5"/>
        <v>0.42857142857142849</v>
      </c>
      <c r="J26" s="80">
        <f t="shared" si="0"/>
        <v>27.995999999999999</v>
      </c>
      <c r="K26" s="80">
        <f t="shared" si="1"/>
        <v>55.991999999999997</v>
      </c>
    </row>
    <row r="27" spans="1:11" ht="28.8" x14ac:dyDescent="0.3">
      <c r="A27" s="76">
        <v>2</v>
      </c>
      <c r="B27" s="103">
        <v>9780785291589</v>
      </c>
      <c r="C27" s="106" t="s">
        <v>158</v>
      </c>
      <c r="D27" s="101" t="s">
        <v>84</v>
      </c>
      <c r="E27" s="105">
        <v>39.99</v>
      </c>
      <c r="F27" s="102" t="s">
        <v>153</v>
      </c>
      <c r="G27" s="78">
        <f t="shared" si="4"/>
        <v>0.6</v>
      </c>
      <c r="I27" s="79">
        <f t="shared" si="5"/>
        <v>0.42857142857142849</v>
      </c>
      <c r="J27" s="80">
        <f t="shared" si="0"/>
        <v>15.996000000000002</v>
      </c>
      <c r="K27" s="80">
        <f t="shared" si="1"/>
        <v>31.992000000000004</v>
      </c>
    </row>
    <row r="28" spans="1:11" x14ac:dyDescent="0.3">
      <c r="A28" s="76">
        <v>4</v>
      </c>
      <c r="B28" s="112">
        <v>9781400336876</v>
      </c>
      <c r="C28" s="106" t="s">
        <v>159</v>
      </c>
      <c r="D28" s="101" t="s">
        <v>83</v>
      </c>
      <c r="E28" s="105">
        <v>19.989999999999998</v>
      </c>
      <c r="F28" s="102" t="s">
        <v>143</v>
      </c>
      <c r="G28" s="78">
        <f>IF(A28&gt;=4,0.64,IF(A28&lt;=3,0.45))</f>
        <v>0.64</v>
      </c>
      <c r="I28" s="79">
        <f>IF(A28&gt;0,(1-(J28/(E28*0.6))),"")</f>
        <v>0.4</v>
      </c>
      <c r="J28" s="80">
        <f t="shared" si="0"/>
        <v>7.1963999999999988</v>
      </c>
      <c r="K28" s="80">
        <f t="shared" si="1"/>
        <v>28.785599999999995</v>
      </c>
    </row>
    <row r="29" spans="1:11" hidden="1" x14ac:dyDescent="0.3">
      <c r="A29" s="76"/>
      <c r="B29" s="107"/>
      <c r="C29" s="106"/>
      <c r="D29" s="77"/>
      <c r="E29" s="113"/>
      <c r="F29" s="102"/>
      <c r="G29" s="78"/>
      <c r="I29" s="79"/>
      <c r="J29" s="80"/>
      <c r="K29" s="80"/>
    </row>
    <row r="30" spans="1:11" hidden="1" x14ac:dyDescent="0.3">
      <c r="A30" s="76"/>
      <c r="B30" s="114"/>
      <c r="C30" s="106"/>
      <c r="D30" s="77"/>
      <c r="E30" s="113"/>
      <c r="F30" s="102"/>
      <c r="G30" s="78"/>
      <c r="I30" s="79"/>
      <c r="J30" s="115"/>
      <c r="K30" s="115"/>
    </row>
    <row r="31" spans="1:11" hidden="1" x14ac:dyDescent="0.3">
      <c r="A31" s="76"/>
      <c r="B31" s="103"/>
      <c r="C31" s="106"/>
      <c r="D31" s="77"/>
      <c r="E31" s="113"/>
      <c r="F31" s="102"/>
      <c r="G31" s="78"/>
      <c r="I31" s="79"/>
      <c r="J31" s="80"/>
      <c r="K31" s="80"/>
    </row>
    <row r="32" spans="1:11" hidden="1" x14ac:dyDescent="0.3">
      <c r="A32" s="76"/>
      <c r="B32" s="107"/>
      <c r="C32" s="106"/>
      <c r="D32" s="77"/>
      <c r="E32" s="113"/>
      <c r="F32" s="102"/>
      <c r="G32" s="78"/>
      <c r="I32" s="79"/>
      <c r="J32" s="80"/>
      <c r="K32" s="80"/>
    </row>
    <row r="33" spans="1:11" hidden="1" x14ac:dyDescent="0.3">
      <c r="A33" s="76"/>
      <c r="B33" s="107"/>
      <c r="C33" s="106"/>
      <c r="D33" s="77"/>
      <c r="E33" s="113"/>
      <c r="F33" s="102"/>
      <c r="G33" s="78"/>
      <c r="I33" s="79"/>
      <c r="J33" s="80"/>
      <c r="K33" s="80"/>
    </row>
    <row r="34" spans="1:11" x14ac:dyDescent="0.3">
      <c r="A34" s="76"/>
      <c r="B34" s="107"/>
      <c r="C34" s="106"/>
      <c r="D34" s="77"/>
      <c r="E34" s="113"/>
      <c r="F34" s="116"/>
      <c r="G34" s="78"/>
      <c r="I34" s="79"/>
      <c r="J34" s="80"/>
      <c r="K34" s="80"/>
    </row>
    <row r="35" spans="1:11" hidden="1" x14ac:dyDescent="0.3">
      <c r="A35" s="76"/>
      <c r="B35" s="117"/>
      <c r="C35" s="118"/>
      <c r="D35" s="77"/>
      <c r="E35" s="119"/>
      <c r="F35" s="116"/>
      <c r="G35" s="78"/>
      <c r="I35" s="79"/>
      <c r="J35" s="80"/>
      <c r="K35" s="80"/>
    </row>
    <row r="36" spans="1:11" hidden="1" x14ac:dyDescent="0.3">
      <c r="A36" s="76"/>
      <c r="B36" s="120"/>
      <c r="C36" s="106"/>
      <c r="D36" s="77"/>
      <c r="E36" s="119"/>
      <c r="F36" s="116"/>
      <c r="G36" s="78"/>
      <c r="I36" s="79"/>
      <c r="J36" s="80"/>
      <c r="K36" s="80"/>
    </row>
    <row r="37" spans="1:11" hidden="1" x14ac:dyDescent="0.3">
      <c r="A37" s="76"/>
      <c r="B37" s="121"/>
      <c r="C37" s="106"/>
      <c r="D37" s="77"/>
      <c r="E37" s="119"/>
      <c r="F37" s="116"/>
      <c r="G37" s="78"/>
      <c r="I37" s="79"/>
      <c r="J37" s="80"/>
      <c r="K37" s="80"/>
    </row>
    <row r="38" spans="1:11" hidden="1" x14ac:dyDescent="0.3">
      <c r="A38" s="76"/>
      <c r="B38" s="117"/>
      <c r="C38" s="106"/>
      <c r="D38" s="77"/>
      <c r="E38" s="119"/>
      <c r="F38" s="85"/>
      <c r="G38" s="78"/>
      <c r="I38" s="79"/>
      <c r="J38" s="80"/>
      <c r="K38" s="80"/>
    </row>
    <row r="39" spans="1:11" hidden="1" x14ac:dyDescent="0.3">
      <c r="A39" s="76"/>
      <c r="B39" s="120"/>
      <c r="C39" s="106"/>
      <c r="D39" s="77"/>
      <c r="E39" s="119"/>
      <c r="F39" s="85"/>
      <c r="G39" s="78"/>
      <c r="I39" s="79"/>
      <c r="J39" s="80"/>
      <c r="K39" s="80"/>
    </row>
    <row r="40" spans="1:11" hidden="1" x14ac:dyDescent="0.3">
      <c r="A40" s="76"/>
      <c r="B40" s="117"/>
      <c r="C40" s="106"/>
      <c r="D40" s="77"/>
      <c r="E40" s="119"/>
      <c r="F40" s="116"/>
      <c r="G40" s="78"/>
      <c r="I40" s="79"/>
      <c r="J40" s="80"/>
      <c r="K40" s="80"/>
    </row>
    <row r="41" spans="1:11" hidden="1" x14ac:dyDescent="0.3">
      <c r="A41" s="76"/>
      <c r="B41" s="120"/>
      <c r="C41" s="106"/>
      <c r="D41" s="77"/>
      <c r="E41" s="119"/>
      <c r="F41" s="102"/>
      <c r="G41" s="78"/>
      <c r="I41" s="79"/>
      <c r="J41" s="80"/>
      <c r="K41" s="80"/>
    </row>
    <row r="42" spans="1:11" hidden="1" x14ac:dyDescent="0.3">
      <c r="A42" s="76"/>
      <c r="B42" s="117"/>
      <c r="C42" s="106"/>
      <c r="D42" s="77"/>
      <c r="E42" s="119"/>
      <c r="F42" s="102"/>
      <c r="G42" s="78"/>
      <c r="I42" s="79"/>
      <c r="J42" s="80"/>
      <c r="K42" s="80"/>
    </row>
    <row r="43" spans="1:11" ht="15" hidden="1" thickBot="1" x14ac:dyDescent="0.35">
      <c r="A43" s="122"/>
      <c r="B43" s="123"/>
      <c r="C43" s="124"/>
      <c r="D43" s="125"/>
      <c r="E43" s="126"/>
      <c r="F43" s="127"/>
      <c r="G43" s="128"/>
      <c r="I43" s="129"/>
      <c r="J43" s="130"/>
      <c r="K43" s="130"/>
    </row>
    <row r="44" spans="1:11" ht="15.6" x14ac:dyDescent="0.3">
      <c r="C44" s="131"/>
      <c r="G44" s="95"/>
      <c r="I44" s="132"/>
      <c r="J44" s="133"/>
      <c r="K44" s="133"/>
    </row>
    <row r="45" spans="1:11" x14ac:dyDescent="0.3">
      <c r="A45" s="84">
        <f>ROUNDUP(SUMIF($F$11:$F$44,F45,$A$11:$A$44)/14,0)</f>
        <v>0</v>
      </c>
      <c r="B45" s="134" t="s">
        <v>160</v>
      </c>
      <c r="C45" s="118" t="s">
        <v>86</v>
      </c>
      <c r="D45" s="85"/>
      <c r="E45" s="135">
        <v>0</v>
      </c>
      <c r="F45" s="136"/>
      <c r="G45" s="137"/>
      <c r="I45" s="86"/>
      <c r="J45" s="80"/>
      <c r="K45" s="80"/>
    </row>
    <row r="46" spans="1:11" x14ac:dyDescent="0.3">
      <c r="A46" s="84">
        <f>ROUNDUP(SUMIF($F$11:$F$44,F46,$A$11:$A$44)/14,0)</f>
        <v>0</v>
      </c>
      <c r="B46" s="134" t="s">
        <v>161</v>
      </c>
      <c r="C46" s="118" t="s">
        <v>85</v>
      </c>
      <c r="D46" s="85"/>
      <c r="E46" s="135">
        <v>0</v>
      </c>
      <c r="F46" s="136"/>
      <c r="G46" s="137"/>
      <c r="I46" s="86"/>
      <c r="J46" s="80"/>
      <c r="K46" s="80"/>
    </row>
    <row r="47" spans="1:11" s="7" customFormat="1" ht="20.25" customHeight="1" x14ac:dyDescent="0.3">
      <c r="A47" s="87"/>
      <c r="B47" s="88" t="s">
        <v>87</v>
      </c>
      <c r="C47" s="89">
        <f>SUM(A11:A34)</f>
        <v>52</v>
      </c>
      <c r="D47" s="87"/>
      <c r="F47" s="87"/>
      <c r="G47" s="138"/>
      <c r="I47" s="90" t="s">
        <v>88</v>
      </c>
      <c r="J47" s="91"/>
      <c r="K47" s="91"/>
    </row>
    <row r="48" spans="1:11" s="7" customFormat="1" ht="20.25" customHeight="1" x14ac:dyDescent="0.3">
      <c r="A48" s="87"/>
      <c r="B48" s="88" t="s">
        <v>89</v>
      </c>
      <c r="C48" s="92">
        <f>SUM(K11:K44)</f>
        <v>590.20800000000008</v>
      </c>
      <c r="D48" s="87"/>
      <c r="F48" s="87"/>
      <c r="G48" s="138"/>
      <c r="I48" s="90">
        <f>AVERAGE(I14:I34)</f>
        <v>0.41142857142857153</v>
      </c>
      <c r="J48" s="91"/>
      <c r="K48" s="91"/>
    </row>
  </sheetData>
  <mergeCells count="7">
    <mergeCell ref="A9:G9"/>
    <mergeCell ref="E3:F3"/>
    <mergeCell ref="E4:F4"/>
    <mergeCell ref="E5:F5"/>
    <mergeCell ref="E6:F6"/>
    <mergeCell ref="E7:F7"/>
    <mergeCell ref="E8:F8"/>
  </mergeCells>
  <conditionalFormatting sqref="B26">
    <cfRule type="duplicateValues" dxfId="9" priority="1"/>
    <cfRule type="duplicateValues" dxfId="8" priority="2"/>
  </conditionalFormatting>
  <conditionalFormatting sqref="B28">
    <cfRule type="duplicateValues" dxfId="7" priority="5"/>
    <cfRule type="duplicateValues" dxfId="6" priority="6"/>
  </conditionalFormatting>
  <conditionalFormatting sqref="B29">
    <cfRule type="duplicateValues" dxfId="5" priority="3"/>
    <cfRule type="duplicateValues" dxfId="4" priority="4"/>
  </conditionalFormatting>
  <conditionalFormatting sqref="B36:B37 B34">
    <cfRule type="duplicateValues" dxfId="3" priority="9"/>
    <cfRule type="duplicateValues" dxfId="2" priority="10"/>
  </conditionalFormatting>
  <conditionalFormatting sqref="B38:B1048576 B35 B30:B33 B1:B20 B22:B25 B27">
    <cfRule type="duplicateValues" dxfId="1" priority="7"/>
    <cfRule type="duplicateValues" dxfId="0" priority="8"/>
  </conditionalFormatting>
  <printOptions horizontalCentered="1"/>
  <pageMargins left="0.25" right="0.25" top="0.31" bottom="0.75" header="0.3" footer="0.3"/>
  <pageSetup scale="72" orientation="portrait" r:id="rId1"/>
  <headerFooter>
    <oddFooter>&amp;C&amp;A - Spring Flyer Purchase Order</oddFooter>
  </headerFooter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FA51-1360-411F-9176-5561AA3FFD00}">
  <dimension ref="A1:H15"/>
  <sheetViews>
    <sheetView view="pageBreakPreview" topLeftCell="A7" zoomScale="112" zoomScaleNormal="100" zoomScaleSheetLayoutView="112" workbookViewId="0">
      <selection activeCell="H2" sqref="H2"/>
    </sheetView>
  </sheetViews>
  <sheetFormatPr defaultRowHeight="14.4" x14ac:dyDescent="0.3"/>
  <cols>
    <col min="1" max="1" width="16.6640625" customWidth="1"/>
    <col min="2" max="2" width="31" customWidth="1"/>
    <col min="3" max="3" width="15.6640625" style="1" customWidth="1"/>
    <col min="4" max="4" width="13.6640625" customWidth="1"/>
    <col min="5" max="5" width="11.6640625" customWidth="1"/>
    <col min="6" max="6" width="14.6640625" customWidth="1"/>
    <col min="7" max="8" width="15.6640625" customWidth="1"/>
    <col min="9" max="9" width="9.44140625" bestFit="1" customWidth="1"/>
  </cols>
  <sheetData>
    <row r="1" spans="1:8" ht="20.100000000000001" customHeight="1" x14ac:dyDescent="0.45">
      <c r="A1" s="140" t="s">
        <v>57</v>
      </c>
      <c r="B1" s="141"/>
      <c r="H1" s="5" t="s">
        <v>137</v>
      </c>
    </row>
    <row r="2" spans="1:8" ht="20.100000000000001" customHeight="1" x14ac:dyDescent="0.3">
      <c r="A2" s="142"/>
      <c r="B2" s="143"/>
    </row>
    <row r="3" spans="1:8" ht="20.100000000000001" customHeight="1" x14ac:dyDescent="0.3">
      <c r="A3" s="142"/>
      <c r="B3" s="143"/>
      <c r="D3" s="8" t="s">
        <v>12</v>
      </c>
      <c r="E3" s="2"/>
      <c r="F3" s="2"/>
      <c r="G3" s="9" t="s">
        <v>8</v>
      </c>
      <c r="H3" s="2"/>
    </row>
    <row r="4" spans="1:8" ht="20.100000000000001" customHeight="1" x14ac:dyDescent="0.3">
      <c r="A4" s="142"/>
      <c r="B4" s="143"/>
      <c r="D4" s="8" t="s">
        <v>13</v>
      </c>
      <c r="E4" s="3"/>
      <c r="F4" s="3"/>
      <c r="G4" s="9" t="s">
        <v>9</v>
      </c>
      <c r="H4" s="3"/>
    </row>
    <row r="5" spans="1:8" ht="20.100000000000001" customHeight="1" x14ac:dyDescent="0.3">
      <c r="A5" s="142"/>
      <c r="B5" s="143"/>
      <c r="D5" s="8" t="s">
        <v>28</v>
      </c>
      <c r="E5" s="3"/>
      <c r="F5" s="3"/>
      <c r="G5" s="9" t="s">
        <v>10</v>
      </c>
      <c r="H5" s="3"/>
    </row>
    <row r="6" spans="1:8" ht="20.100000000000001" customHeight="1" thickBot="1" x14ac:dyDescent="0.35">
      <c r="A6" s="144"/>
      <c r="B6" s="145"/>
      <c r="D6" s="8" t="s">
        <v>14</v>
      </c>
      <c r="E6" s="3"/>
      <c r="F6" s="3"/>
      <c r="G6" s="9" t="s">
        <v>11</v>
      </c>
      <c r="H6" s="3"/>
    </row>
    <row r="8" spans="1:8" s="4" customFormat="1" ht="22.5" customHeight="1" x14ac:dyDescent="0.3">
      <c r="A8" s="24" t="s">
        <v>17</v>
      </c>
      <c r="B8" s="25"/>
      <c r="C8" s="26"/>
      <c r="D8" s="27"/>
      <c r="E8" s="28"/>
      <c r="F8" s="29"/>
      <c r="G8" s="38" t="s">
        <v>15</v>
      </c>
      <c r="H8" s="38" t="s">
        <v>16</v>
      </c>
    </row>
    <row r="9" spans="1:8" x14ac:dyDescent="0.3">
      <c r="A9" s="30" t="s">
        <v>18</v>
      </c>
      <c r="B9" s="18" t="s">
        <v>53</v>
      </c>
      <c r="C9" s="18"/>
      <c r="D9" s="19"/>
      <c r="E9" s="20"/>
      <c r="F9" s="31"/>
      <c r="G9" s="39"/>
      <c r="H9" s="39"/>
    </row>
    <row r="10" spans="1:8" ht="15" customHeight="1" x14ac:dyDescent="0.3">
      <c r="A10" s="30"/>
      <c r="B10" s="21" t="s">
        <v>54</v>
      </c>
      <c r="D10" s="20"/>
      <c r="E10" s="20"/>
      <c r="F10" s="31"/>
      <c r="G10" s="146">
        <f>SUM(G15:G15)</f>
        <v>0</v>
      </c>
      <c r="H10" s="148">
        <f>SUM(H15:H15)</f>
        <v>0</v>
      </c>
    </row>
    <row r="11" spans="1:8" ht="15" customHeight="1" x14ac:dyDescent="0.3">
      <c r="A11" s="32"/>
      <c r="B11" s="22" t="s">
        <v>55</v>
      </c>
      <c r="D11" s="20"/>
      <c r="E11" s="20"/>
      <c r="F11" s="31"/>
      <c r="G11" s="146"/>
      <c r="H11" s="148"/>
    </row>
    <row r="12" spans="1:8" ht="15" customHeight="1" x14ac:dyDescent="0.3">
      <c r="A12" s="30" t="s">
        <v>20</v>
      </c>
      <c r="B12" t="s">
        <v>56</v>
      </c>
      <c r="D12" s="20"/>
      <c r="E12" s="20"/>
      <c r="F12" s="31"/>
      <c r="G12" s="146"/>
      <c r="H12" s="148"/>
    </row>
    <row r="13" spans="1:8" ht="15.75" customHeight="1" x14ac:dyDescent="0.3">
      <c r="A13" s="33" t="s">
        <v>23</v>
      </c>
      <c r="B13" s="34" t="s">
        <v>22</v>
      </c>
      <c r="C13" s="35"/>
      <c r="D13" s="36"/>
      <c r="E13" s="36"/>
      <c r="F13" s="37"/>
      <c r="G13" s="147"/>
      <c r="H13" s="149"/>
    </row>
    <row r="14" spans="1:8" s="6" customFormat="1" ht="24.75" customHeight="1" x14ac:dyDescent="0.3">
      <c r="A14" s="14" t="s">
        <v>24</v>
      </c>
      <c r="B14" s="14" t="s">
        <v>1</v>
      </c>
      <c r="C14" s="14" t="s">
        <v>25</v>
      </c>
      <c r="D14" s="14" t="s">
        <v>5</v>
      </c>
      <c r="E14" s="14" t="s">
        <v>26</v>
      </c>
      <c r="F14" s="14" t="s">
        <v>27</v>
      </c>
      <c r="G14" s="14" t="s">
        <v>6</v>
      </c>
      <c r="H14" s="14" t="s">
        <v>7</v>
      </c>
    </row>
    <row r="15" spans="1:8" s="4" customFormat="1" ht="30" customHeight="1" x14ac:dyDescent="0.3">
      <c r="A15" s="15">
        <v>9780802429575</v>
      </c>
      <c r="B15" s="13" t="s">
        <v>119</v>
      </c>
      <c r="C15" s="16" t="s">
        <v>120</v>
      </c>
      <c r="D15" s="11">
        <v>14.99</v>
      </c>
      <c r="E15" s="11"/>
      <c r="F15" s="47"/>
      <c r="G15" s="10"/>
      <c r="H15" s="17">
        <f>G15*D15*(1-F15)</f>
        <v>0</v>
      </c>
    </row>
  </sheetData>
  <mergeCells count="3">
    <mergeCell ref="A1:B6"/>
    <mergeCell ref="G10:G13"/>
    <mergeCell ref="H10:H13"/>
  </mergeCells>
  <printOptions horizontalCentered="1"/>
  <pageMargins left="0.25" right="0.25" top="0.31" bottom="0.75" header="0.3" footer="0.3"/>
  <pageSetup scale="99" orientation="landscape" r:id="rId1"/>
  <headerFooter>
    <oddFooter>&amp;C&amp;A - Spring Flyer Purchase Order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6BEC-3DCD-4C01-88AD-8B65B39B50FC}">
  <dimension ref="A1:N22"/>
  <sheetViews>
    <sheetView tabSelected="1" view="pageBreakPreview" topLeftCell="A15" zoomScale="112" zoomScaleNormal="100" zoomScaleSheetLayoutView="112" workbookViewId="0">
      <selection activeCell="A22" sqref="A22"/>
    </sheetView>
  </sheetViews>
  <sheetFormatPr defaultRowHeight="14.4" x14ac:dyDescent="0.3"/>
  <cols>
    <col min="1" max="1" width="17.33203125" customWidth="1"/>
    <col min="2" max="2" width="27.33203125" bestFit="1" customWidth="1"/>
    <col min="3" max="3" width="15.6640625" style="1" customWidth="1"/>
    <col min="4" max="4" width="13.6640625" customWidth="1"/>
    <col min="5" max="5" width="11.6640625" customWidth="1"/>
    <col min="6" max="6" width="13.6640625" customWidth="1"/>
    <col min="7" max="8" width="15.6640625" customWidth="1"/>
  </cols>
  <sheetData>
    <row r="1" spans="1:14" ht="20.100000000000001" customHeight="1" x14ac:dyDescent="0.45">
      <c r="A1" s="140" t="s">
        <v>62</v>
      </c>
      <c r="B1" s="141"/>
      <c r="H1" s="5" t="s">
        <v>137</v>
      </c>
    </row>
    <row r="2" spans="1:14" ht="20.100000000000001" customHeight="1" x14ac:dyDescent="0.3">
      <c r="A2" s="142"/>
      <c r="B2" s="143"/>
    </row>
    <row r="3" spans="1:14" ht="20.100000000000001" customHeight="1" x14ac:dyDescent="0.3">
      <c r="A3" s="142"/>
      <c r="B3" s="143"/>
      <c r="D3" s="8" t="s">
        <v>12</v>
      </c>
      <c r="E3" s="2"/>
      <c r="F3" s="2"/>
      <c r="G3" s="9" t="s">
        <v>8</v>
      </c>
      <c r="H3" s="2"/>
    </row>
    <row r="4" spans="1:14" ht="20.100000000000001" customHeight="1" x14ac:dyDescent="0.3">
      <c r="A4" s="142"/>
      <c r="B4" s="143"/>
      <c r="D4" s="8" t="s">
        <v>13</v>
      </c>
      <c r="E4" s="3"/>
      <c r="F4" s="3"/>
      <c r="G4" s="9" t="s">
        <v>9</v>
      </c>
      <c r="H4" s="3"/>
    </row>
    <row r="5" spans="1:14" ht="20.100000000000001" customHeight="1" x14ac:dyDescent="0.3">
      <c r="A5" s="142"/>
      <c r="B5" s="143"/>
      <c r="D5" s="8" t="s">
        <v>28</v>
      </c>
      <c r="E5" s="3"/>
      <c r="F5" s="3"/>
      <c r="G5" s="9" t="s">
        <v>10</v>
      </c>
      <c r="H5" s="3"/>
    </row>
    <row r="6" spans="1:14" ht="20.100000000000001" customHeight="1" thickBot="1" x14ac:dyDescent="0.35">
      <c r="A6" s="144"/>
      <c r="B6" s="145"/>
      <c r="D6" s="8" t="s">
        <v>14</v>
      </c>
      <c r="E6" s="3"/>
      <c r="F6" s="3"/>
      <c r="G6" s="9" t="s">
        <v>11</v>
      </c>
      <c r="H6" s="3"/>
    </row>
    <row r="8" spans="1:14" s="7" customFormat="1" ht="22.5" customHeight="1" x14ac:dyDescent="0.3">
      <c r="A8" s="24" t="s">
        <v>17</v>
      </c>
      <c r="B8" s="28"/>
      <c r="C8" s="26"/>
      <c r="D8" s="28" t="s">
        <v>42</v>
      </c>
      <c r="E8" s="28"/>
      <c r="F8" s="29"/>
      <c r="G8" s="38" t="s">
        <v>15</v>
      </c>
      <c r="H8" s="38" t="s">
        <v>16</v>
      </c>
    </row>
    <row r="9" spans="1:14" ht="15" customHeight="1" x14ac:dyDescent="0.3">
      <c r="A9" s="30" t="s">
        <v>58</v>
      </c>
      <c r="B9" s="18"/>
      <c r="D9" s="161" t="s">
        <v>61</v>
      </c>
      <c r="E9" s="161"/>
      <c r="F9" s="162"/>
      <c r="G9" s="39"/>
      <c r="H9" s="39"/>
    </row>
    <row r="10" spans="1:14" ht="15" customHeight="1" x14ac:dyDescent="0.3">
      <c r="A10" s="30" t="s">
        <v>59</v>
      </c>
      <c r="D10" s="161"/>
      <c r="E10" s="161"/>
      <c r="F10" s="162"/>
      <c r="G10" s="146">
        <f>SUM(G15:G22)</f>
        <v>0</v>
      </c>
      <c r="H10" s="148">
        <f>SUM(H15:H22)</f>
        <v>0</v>
      </c>
      <c r="N10" t="s">
        <v>52</v>
      </c>
    </row>
    <row r="11" spans="1:14" ht="15" customHeight="1" x14ac:dyDescent="0.3">
      <c r="A11" s="165" t="s">
        <v>60</v>
      </c>
      <c r="B11" s="166"/>
      <c r="D11" s="161"/>
      <c r="E11" s="161"/>
      <c r="F11" s="162"/>
      <c r="G11" s="146"/>
      <c r="H11" s="148"/>
    </row>
    <row r="12" spans="1:14" ht="15" customHeight="1" x14ac:dyDescent="0.3">
      <c r="A12" s="165"/>
      <c r="B12" s="166"/>
      <c r="C12" s="23"/>
      <c r="D12" s="161"/>
      <c r="E12" s="161"/>
      <c r="F12" s="162"/>
      <c r="G12" s="146"/>
      <c r="H12" s="148"/>
    </row>
    <row r="13" spans="1:14" x14ac:dyDescent="0.3">
      <c r="A13" s="167"/>
      <c r="B13" s="168"/>
      <c r="C13" s="46"/>
      <c r="D13" s="163"/>
      <c r="E13" s="163"/>
      <c r="F13" s="164"/>
      <c r="G13" s="147"/>
      <c r="H13" s="149"/>
    </row>
    <row r="14" spans="1:14" s="6" customFormat="1" ht="28.5" customHeight="1" x14ac:dyDescent="0.3">
      <c r="A14" s="14" t="s">
        <v>0</v>
      </c>
      <c r="B14" s="14" t="s">
        <v>1</v>
      </c>
      <c r="C14" s="14" t="s">
        <v>2</v>
      </c>
      <c r="D14" s="14" t="s">
        <v>5</v>
      </c>
      <c r="E14" s="14" t="s">
        <v>3</v>
      </c>
      <c r="F14" s="14" t="s">
        <v>4</v>
      </c>
      <c r="G14" s="14" t="s">
        <v>6</v>
      </c>
      <c r="H14" s="14" t="s">
        <v>7</v>
      </c>
    </row>
    <row r="15" spans="1:14" s="4" customFormat="1" ht="30" customHeight="1" x14ac:dyDescent="0.3">
      <c r="A15" s="15">
        <v>656200811023</v>
      </c>
      <c r="B15" s="13" t="s">
        <v>121</v>
      </c>
      <c r="C15" s="10" t="s">
        <v>122</v>
      </c>
      <c r="D15" s="11">
        <v>17.989999999999998</v>
      </c>
      <c r="E15" s="11">
        <f>D15/2</f>
        <v>8.9949999999999992</v>
      </c>
      <c r="F15" s="10">
        <v>2</v>
      </c>
      <c r="G15" s="10"/>
      <c r="H15" s="17">
        <f>E15*G15</f>
        <v>0</v>
      </c>
    </row>
    <row r="16" spans="1:14" s="4" customFormat="1" ht="30" customHeight="1" x14ac:dyDescent="0.3">
      <c r="A16" s="15">
        <v>656200811139</v>
      </c>
      <c r="B16" s="13" t="s">
        <v>123</v>
      </c>
      <c r="C16" s="10" t="s">
        <v>124</v>
      </c>
      <c r="D16" s="11">
        <v>15.99</v>
      </c>
      <c r="E16" s="11">
        <f t="shared" ref="E16:E22" si="0">D16/2</f>
        <v>7.9950000000000001</v>
      </c>
      <c r="F16" s="10">
        <v>2</v>
      </c>
      <c r="G16" s="10"/>
      <c r="H16" s="17">
        <f t="shared" ref="H16:H22" si="1">E16*G16</f>
        <v>0</v>
      </c>
    </row>
    <row r="17" spans="1:8" s="4" customFormat="1" ht="30" customHeight="1" x14ac:dyDescent="0.3">
      <c r="A17" s="15">
        <v>656200811184</v>
      </c>
      <c r="B17" s="13" t="s">
        <v>125</v>
      </c>
      <c r="C17" s="10" t="s">
        <v>126</v>
      </c>
      <c r="D17" s="11">
        <v>14.99</v>
      </c>
      <c r="E17" s="11">
        <f t="shared" si="0"/>
        <v>7.4950000000000001</v>
      </c>
      <c r="F17" s="10">
        <v>4</v>
      </c>
      <c r="G17" s="10"/>
      <c r="H17" s="17">
        <f t="shared" si="1"/>
        <v>0</v>
      </c>
    </row>
    <row r="18" spans="1:8" s="4" customFormat="1" ht="30" customHeight="1" x14ac:dyDescent="0.3">
      <c r="A18" s="169">
        <v>656200811047</v>
      </c>
      <c r="B18" s="13" t="s">
        <v>127</v>
      </c>
      <c r="C18" s="10" t="s">
        <v>128</v>
      </c>
      <c r="D18" s="11">
        <v>5.99</v>
      </c>
      <c r="E18" s="11">
        <f t="shared" si="0"/>
        <v>2.9950000000000001</v>
      </c>
      <c r="F18" s="10">
        <v>6</v>
      </c>
      <c r="G18" s="10"/>
      <c r="H18" s="17">
        <f t="shared" si="1"/>
        <v>0</v>
      </c>
    </row>
    <row r="19" spans="1:8" s="4" customFormat="1" ht="30" customHeight="1" x14ac:dyDescent="0.3">
      <c r="A19" s="15">
        <v>656200811122</v>
      </c>
      <c r="B19" s="13" t="s">
        <v>129</v>
      </c>
      <c r="C19" s="10" t="s">
        <v>130</v>
      </c>
      <c r="D19" s="11">
        <v>15.99</v>
      </c>
      <c r="E19" s="11">
        <f t="shared" si="0"/>
        <v>7.9950000000000001</v>
      </c>
      <c r="F19" s="10">
        <v>2</v>
      </c>
      <c r="G19" s="10"/>
      <c r="H19" s="17">
        <f t="shared" si="1"/>
        <v>0</v>
      </c>
    </row>
    <row r="20" spans="1:8" s="4" customFormat="1" ht="30" customHeight="1" x14ac:dyDescent="0.3">
      <c r="A20" s="15">
        <v>656200811115</v>
      </c>
      <c r="B20" s="13" t="s">
        <v>131</v>
      </c>
      <c r="C20" s="10" t="s">
        <v>132</v>
      </c>
      <c r="D20" s="11">
        <v>11.99</v>
      </c>
      <c r="E20" s="11">
        <f t="shared" si="0"/>
        <v>5.9950000000000001</v>
      </c>
      <c r="F20" s="10">
        <v>4</v>
      </c>
      <c r="G20" s="10"/>
      <c r="H20" s="17">
        <f t="shared" si="1"/>
        <v>0</v>
      </c>
    </row>
    <row r="21" spans="1:8" ht="30" customHeight="1" x14ac:dyDescent="0.3">
      <c r="A21" s="15">
        <v>656200811177</v>
      </c>
      <c r="B21" s="13" t="s">
        <v>133</v>
      </c>
      <c r="C21" s="10" t="s">
        <v>134</v>
      </c>
      <c r="D21" s="11">
        <v>14.99</v>
      </c>
      <c r="E21" s="11">
        <f t="shared" si="0"/>
        <v>7.4950000000000001</v>
      </c>
      <c r="F21" s="10">
        <v>4</v>
      </c>
      <c r="G21" s="10"/>
      <c r="H21" s="17">
        <f t="shared" si="1"/>
        <v>0</v>
      </c>
    </row>
    <row r="22" spans="1:8" ht="30" customHeight="1" x14ac:dyDescent="0.3">
      <c r="A22" s="169">
        <v>656200811054</v>
      </c>
      <c r="B22" s="13" t="s">
        <v>135</v>
      </c>
      <c r="C22" s="10" t="s">
        <v>136</v>
      </c>
      <c r="D22" s="11">
        <v>5.99</v>
      </c>
      <c r="E22" s="11">
        <f t="shared" si="0"/>
        <v>2.9950000000000001</v>
      </c>
      <c r="F22" s="10">
        <v>6</v>
      </c>
      <c r="G22" s="10"/>
      <c r="H22" s="17">
        <f t="shared" si="1"/>
        <v>0</v>
      </c>
    </row>
  </sheetData>
  <mergeCells count="5">
    <mergeCell ref="A1:B6"/>
    <mergeCell ref="D9:F13"/>
    <mergeCell ref="G10:G13"/>
    <mergeCell ref="H10:H13"/>
    <mergeCell ref="A11:B13"/>
  </mergeCells>
  <printOptions horizontalCentered="1"/>
  <pageMargins left="0.25" right="0.25" top="0.31" bottom="0.75" header="0.3" footer="0.3"/>
  <pageSetup orientation="landscape" r:id="rId1"/>
  <headerFooter>
    <oddFooter>&amp;C&amp;A - Spring Flyer Purchase Order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B&amp;H</vt:lpstr>
      <vt:lpstr>Christian Art Gifts</vt:lpstr>
      <vt:lpstr>Harvest House</vt:lpstr>
      <vt:lpstr>HCCP</vt:lpstr>
      <vt:lpstr>Moody</vt:lpstr>
      <vt:lpstr>P Graham Dunn</vt:lpstr>
      <vt:lpstr>HCCP!Print_Area</vt:lpstr>
      <vt:lpstr>'P Graham Dunn'!Print_Area</vt:lpstr>
      <vt:lpstr>'B&amp;H'!Print_Titles</vt:lpstr>
      <vt:lpstr>'Christian Art Gifts'!Print_Titles</vt:lpstr>
      <vt:lpstr>'Harvest House'!Print_Titles</vt:lpstr>
      <vt:lpstr>Moody!Print_Titles</vt:lpstr>
      <vt:lpstr>'P Graham Dunn'!Print_Titles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Koroknay</dc:creator>
  <cp:lastModifiedBy>Lori Wilbanks</cp:lastModifiedBy>
  <cp:lastPrinted>2024-02-20T15:49:28Z</cp:lastPrinted>
  <dcterms:created xsi:type="dcterms:W3CDTF">2023-09-12T15:54:29Z</dcterms:created>
  <dcterms:modified xsi:type="dcterms:W3CDTF">2024-03-26T15:47:21Z</dcterms:modified>
</cp:coreProperties>
</file>