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1 SALES FOLDER\3CATALOG DETAILS\2024\01 Jan New Year 24\"/>
    </mc:Choice>
  </mc:AlternateContent>
  <xr:revisionPtr revIDLastSave="0" documentId="13_ncr:1_{35D07127-8A19-4477-B9D1-A5A58C1B00B9}" xr6:coauthVersionLast="47" xr6:coauthVersionMax="47" xr10:uidLastSave="{00000000-0000-0000-0000-000000000000}"/>
  <bookViews>
    <workbookView xWindow="-120" yWindow="-120" windowWidth="25440" windowHeight="15390" firstSheet="1" activeTab="8" xr2:uid="{24A91D43-4762-49E4-A146-5C75B8B30762}"/>
  </bookViews>
  <sheets>
    <sheet name="B&amp;H" sheetId="3" r:id="rId1"/>
    <sheet name="Baker" sheetId="4" r:id="rId2"/>
    <sheet name="Barbour" sheetId="5" r:id="rId3"/>
    <sheet name="Carson" sheetId="8" r:id="rId4"/>
    <sheet name="Christian Art Gifts" sheetId="9" r:id="rId5"/>
    <sheet name="Creative Brands" sheetId="11" r:id="rId6"/>
    <sheet name="HarperCollins" sheetId="36" r:id="rId7"/>
    <sheet name="Harvest House" sheetId="19" r:id="rId8"/>
    <sheet name="InterVarsity Press" sheetId="20" r:id="rId9"/>
    <sheet name="Kregel" sheetId="22" r:id="rId10"/>
    <sheet name="Moody" sheetId="23" r:id="rId11"/>
    <sheet name="The Good Book" sheetId="32" r:id="rId12"/>
    <sheet name="Tyndale" sheetId="37" r:id="rId13"/>
  </sheets>
  <definedNames>
    <definedName name="__________________________________key2" hidden="1">#REF!</definedName>
    <definedName name="_________________________________key2" hidden="1">#REF!</definedName>
    <definedName name="_________________________________key3" hidden="1">#REF!</definedName>
    <definedName name="_________________________________nyp2" hidden="1">#REF!</definedName>
    <definedName name="________________________________key3" hidden="1">#REF!</definedName>
    <definedName name="________________________________nyp2" hidden="1">#REF!</definedName>
    <definedName name="_______________________________key2" hidden="1">#REF!</definedName>
    <definedName name="______________________________key2" hidden="1">#REF!</definedName>
    <definedName name="______________________________key3" hidden="1">#REF!</definedName>
    <definedName name="______________________________nyp2" hidden="1">#REF!</definedName>
    <definedName name="_____________________________key2" hidden="1">#REF!</definedName>
    <definedName name="_____________________________key3" hidden="1">#REF!</definedName>
    <definedName name="_____________________________nyp2" hidden="1">#REF!</definedName>
    <definedName name="____________________________key2" hidden="1">#REF!</definedName>
    <definedName name="____________________________key3" hidden="1">#REF!</definedName>
    <definedName name="____________________________nyp2" hidden="1">#REF!</definedName>
    <definedName name="___________________________key2" hidden="1">#REF!</definedName>
    <definedName name="___________________________key3" hidden="1">#REF!</definedName>
    <definedName name="___________________________nyp2" hidden="1">#REF!</definedName>
    <definedName name="__________________________key3" hidden="1">#REF!</definedName>
    <definedName name="__________________________nyp2" hidden="1">#REF!</definedName>
    <definedName name="_________________________key2" hidden="1">#REF!</definedName>
    <definedName name="________________________key2" hidden="1">#REF!</definedName>
    <definedName name="________________________key3" hidden="1">#REF!</definedName>
    <definedName name="________________________nyp2" hidden="1">#REF!</definedName>
    <definedName name="_______________________key2" hidden="1">#REF!</definedName>
    <definedName name="_______________________key3" hidden="1">#REF!</definedName>
    <definedName name="_______________________nyp2" hidden="1">#REF!</definedName>
    <definedName name="______________________key2" hidden="1">#REF!</definedName>
    <definedName name="______________________key3" hidden="1">#REF!</definedName>
    <definedName name="______________________nyp2" hidden="1">#REF!</definedName>
    <definedName name="_____________________key2" hidden="1">#REF!</definedName>
    <definedName name="_____________________key3" hidden="1">#REF!</definedName>
    <definedName name="_____________________nyp2" hidden="1">#REF!</definedName>
    <definedName name="____________________key2" hidden="1">#REF!</definedName>
    <definedName name="____________________key3" hidden="1">#REF!</definedName>
    <definedName name="____________________nyp2" hidden="1">#REF!</definedName>
    <definedName name="___________________key2" hidden="1">#REF!</definedName>
    <definedName name="___________________key3" hidden="1">#REF!</definedName>
    <definedName name="___________________nyp2" hidden="1">#REF!</definedName>
    <definedName name="__________________key2" hidden="1">#REF!</definedName>
    <definedName name="__________________key3" hidden="1">#REF!</definedName>
    <definedName name="__________________nyp2" hidden="1">#REF!</definedName>
    <definedName name="_________________key3" hidden="1">#REF!</definedName>
    <definedName name="_________________nyp2" hidden="1">#REF!</definedName>
    <definedName name="________________key2" hidden="1">#REF!</definedName>
    <definedName name="_______________key3" hidden="1">#REF!</definedName>
    <definedName name="_______________nyp2" hidden="1">#REF!</definedName>
    <definedName name="______________key2" hidden="1">#REF!</definedName>
    <definedName name="_____________key3" hidden="1">#REF!</definedName>
    <definedName name="_____________nyp2" hidden="1">#REF!</definedName>
    <definedName name="____________key2" hidden="1">#REF!</definedName>
    <definedName name="___________key2" hidden="1">#REF!</definedName>
    <definedName name="___________key3" hidden="1">#REF!</definedName>
    <definedName name="___________nyp2" hidden="1">#REF!</definedName>
    <definedName name="__________key2" hidden="1">#REF!</definedName>
    <definedName name="__________key3" hidden="1">#REF!</definedName>
    <definedName name="__________nyp2" hidden="1">#REF!</definedName>
    <definedName name="_________key2" hidden="1">#REF!</definedName>
    <definedName name="_________key3" hidden="1">#REF!</definedName>
    <definedName name="_________nyp2" hidden="1">#REF!</definedName>
    <definedName name="________key2" hidden="1">#REF!</definedName>
    <definedName name="________key3" hidden="1">#REF!</definedName>
    <definedName name="________nyp2" hidden="1">#REF!</definedName>
    <definedName name="_______key2" hidden="1">#REF!</definedName>
    <definedName name="_______key3" hidden="1">#REF!</definedName>
    <definedName name="_______nyp2" hidden="1">#REF!</definedName>
    <definedName name="______key2" hidden="1">#REF!</definedName>
    <definedName name="______key3" hidden="1">#REF!</definedName>
    <definedName name="______nyp2" hidden="1">#REF!</definedName>
    <definedName name="_____key2" hidden="1">#REF!</definedName>
    <definedName name="_____key3" hidden="1">#REF!</definedName>
    <definedName name="_____nyp2" hidden="1">#REF!</definedName>
    <definedName name="____key2" hidden="1">#REF!</definedName>
    <definedName name="____key3" hidden="1">#REF!</definedName>
    <definedName name="____nyp2" hidden="1">#REF!</definedName>
    <definedName name="___key2" hidden="1">#REF!</definedName>
    <definedName name="___key3" hidden="1">#REF!</definedName>
    <definedName name="___nyp2" hidden="1">#REF!</definedName>
    <definedName name="__key2" hidden="1">#REF!</definedName>
    <definedName name="__key3" hidden="1">#REF!</definedName>
    <definedName name="__nyp2" hidden="1">#REF!</definedName>
    <definedName name="_xlnm._FilterDatabase" localSheetId="12" hidden="1">Tyndale!$A$12:$L$13</definedName>
    <definedName name="_Key1" hidden="1">#REF!</definedName>
    <definedName name="_Key2" hidden="1">#REF!</definedName>
    <definedName name="_key3" hidden="1">#REF!</definedName>
    <definedName name="_nyp2" hidden="1">#REF!</definedName>
    <definedName name="_Order1" hidden="1">255</definedName>
    <definedName name="_Order2" hidden="1">255</definedName>
    <definedName name="_Sort" hidden="1">#REF!</definedName>
    <definedName name="advent">#REF!</definedName>
    <definedName name="fff">#REF!</definedName>
    <definedName name="inventory">#REF!</definedName>
    <definedName name="janines">#REF!</definedName>
    <definedName name="keysub" hidden="1">#REF!</definedName>
    <definedName name="keysub2" hidden="1">#REF!</definedName>
    <definedName name="planner">#REF!</definedName>
    <definedName name="_xlnm.Print_Area" localSheetId="6">HarperCollins!$A$1:$H$41</definedName>
    <definedName name="_xlnm.Print_Area" localSheetId="12">Tyndale!$A$1:$L$22</definedName>
    <definedName name="_xlnm.Print_Titles" localSheetId="0">'B&amp;H'!$14:$14</definedName>
    <definedName name="_xlnm.Print_Titles" localSheetId="1">Baker!$14:$14</definedName>
    <definedName name="_xlnm.Print_Titles" localSheetId="2">Barbour!$14:$14</definedName>
    <definedName name="_xlnm.Print_Titles" localSheetId="3">Carson!$14:$14</definedName>
    <definedName name="_xlnm.Print_Titles" localSheetId="4">'Christian Art Gifts'!$14:$14</definedName>
    <definedName name="_xlnm.Print_Titles" localSheetId="5">'Creative Brands'!$14:$14</definedName>
    <definedName name="_xlnm.Print_Titles" localSheetId="7">'Harvest House'!$14:$14</definedName>
    <definedName name="_xlnm.Print_Titles" localSheetId="8">'InterVarsity Press'!$14:$14</definedName>
    <definedName name="_xlnm.Print_Titles" localSheetId="9">Kregel!$14:$14</definedName>
    <definedName name="_xlnm.Print_Titles" localSheetId="10">Moody!$14:$14</definedName>
    <definedName name="_xlnm.Print_Titles" localSheetId="11">'The Good Book'!$14:$14</definedName>
    <definedName name="query">#REF!</definedName>
    <definedName name="sales">#REF!</definedName>
    <definedName name="series">#REF!</definedName>
    <definedName name="sub" hidden="1">#REF!</definedName>
    <definedName name="test" hidden="1">#REF!</definedName>
    <definedName name="vida">#REF!</definedName>
    <definedName name="wrn.YS._.YTD._.Net._.Sales." hidden="1">{#N/A,#N/A,TRUE,"YS YTD Net Sales"}</definedName>
    <definedName name="wrn.YS._.YTD._.Pack._.Sales." hidden="1">{#N/A,#N/A,TRUE,"YS Pack Sales"}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36" l="1"/>
  <c r="C40" i="36" l="1"/>
  <c r="K35" i="36"/>
  <c r="J35" i="36"/>
  <c r="I35" i="36" s="1"/>
  <c r="G35" i="36"/>
  <c r="K34" i="36"/>
  <c r="J34" i="36"/>
  <c r="I34" i="36" s="1"/>
  <c r="G34" i="36"/>
  <c r="K33" i="36"/>
  <c r="J33" i="36"/>
  <c r="I33" i="36" s="1"/>
  <c r="G33" i="36"/>
  <c r="K32" i="36"/>
  <c r="J32" i="36"/>
  <c r="I32" i="36" s="1"/>
  <c r="G32" i="36"/>
  <c r="K31" i="36"/>
  <c r="J31" i="36"/>
  <c r="I31" i="36" s="1"/>
  <c r="G31" i="36"/>
  <c r="K30" i="36"/>
  <c r="J30" i="36"/>
  <c r="I30" i="36" s="1"/>
  <c r="G30" i="36"/>
  <c r="K29" i="36"/>
  <c r="J29" i="36"/>
  <c r="I29" i="36" s="1"/>
  <c r="G29" i="36"/>
  <c r="K28" i="36"/>
  <c r="J28" i="36"/>
  <c r="I28" i="36" s="1"/>
  <c r="G28" i="36"/>
  <c r="K27" i="36"/>
  <c r="J27" i="36"/>
  <c r="I27" i="36" s="1"/>
  <c r="G27" i="36"/>
  <c r="K26" i="36"/>
  <c r="J26" i="36"/>
  <c r="I26" i="36" s="1"/>
  <c r="G26" i="36"/>
  <c r="K25" i="36"/>
  <c r="J25" i="36"/>
  <c r="I25" i="36" s="1"/>
  <c r="G25" i="36"/>
  <c r="K24" i="36"/>
  <c r="J24" i="36"/>
  <c r="I24" i="36" s="1"/>
  <c r="G24" i="36"/>
  <c r="K23" i="36"/>
  <c r="J23" i="36"/>
  <c r="I23" i="36" s="1"/>
  <c r="G23" i="36"/>
  <c r="K22" i="36"/>
  <c r="J22" i="36"/>
  <c r="I22" i="36" s="1"/>
  <c r="G22" i="36"/>
  <c r="K21" i="36"/>
  <c r="J21" i="36"/>
  <c r="I21" i="36" s="1"/>
  <c r="G21" i="36"/>
  <c r="K20" i="36"/>
  <c r="J20" i="36"/>
  <c r="I20" i="36" s="1"/>
  <c r="G20" i="36"/>
  <c r="K19" i="36"/>
  <c r="J19" i="36"/>
  <c r="I19" i="36" s="1"/>
  <c r="G19" i="36"/>
  <c r="K18" i="36"/>
  <c r="J18" i="36"/>
  <c r="I18" i="36" s="1"/>
  <c r="G18" i="36"/>
  <c r="K17" i="36"/>
  <c r="J17" i="36"/>
  <c r="I17" i="36" s="1"/>
  <c r="G17" i="36"/>
  <c r="K16" i="36"/>
  <c r="J16" i="36"/>
  <c r="I16" i="36" s="1"/>
  <c r="G16" i="36"/>
  <c r="K15" i="36"/>
  <c r="J15" i="36"/>
  <c r="I15" i="36" s="1"/>
  <c r="G15" i="36"/>
  <c r="K14" i="36"/>
  <c r="J14" i="36"/>
  <c r="I14" i="36" s="1"/>
  <c r="G14" i="36"/>
  <c r="K13" i="36"/>
  <c r="J13" i="36"/>
  <c r="I13" i="36" s="1"/>
  <c r="G13" i="36"/>
  <c r="K12" i="36"/>
  <c r="C41" i="36" s="1"/>
  <c r="J12" i="36"/>
  <c r="I41" i="36" s="1"/>
  <c r="G12" i="36"/>
  <c r="E8" i="36"/>
  <c r="E7" i="36"/>
  <c r="C7" i="36"/>
  <c r="E3" i="36"/>
  <c r="H15" i="23" l="1"/>
  <c r="H15" i="22"/>
  <c r="H16" i="20"/>
  <c r="H15" i="20"/>
  <c r="G10" i="3"/>
  <c r="H17" i="3"/>
  <c r="H16" i="3"/>
  <c r="H15" i="3"/>
  <c r="H10" i="3" s="1"/>
  <c r="G10" i="4"/>
  <c r="H15" i="4"/>
  <c r="H10" i="4" s="1"/>
  <c r="H17" i="5"/>
  <c r="H16" i="5"/>
  <c r="H15" i="5"/>
  <c r="G10" i="5"/>
  <c r="G10" i="8"/>
  <c r="G10" i="9"/>
  <c r="G10" i="11"/>
  <c r="H10" i="5" l="1"/>
  <c r="H16" i="19" l="1"/>
  <c r="H15" i="19"/>
  <c r="G10" i="19"/>
  <c r="H10" i="20"/>
  <c r="G10" i="20"/>
  <c r="H10" i="23"/>
  <c r="G10" i="23"/>
  <c r="G10" i="32"/>
  <c r="H16" i="32"/>
  <c r="H17" i="32"/>
  <c r="H15" i="32"/>
  <c r="H10" i="32" l="1"/>
  <c r="H10" i="19"/>
  <c r="H10" i="22" l="1"/>
  <c r="G10" i="22"/>
  <c r="H22" i="11" l="1"/>
  <c r="H21" i="11"/>
  <c r="H20" i="11"/>
  <c r="H19" i="11"/>
  <c r="H18" i="11"/>
  <c r="H17" i="11"/>
  <c r="H16" i="11"/>
  <c r="H15" i="11"/>
  <c r="H10" i="11" l="1"/>
  <c r="E16" i="9"/>
  <c r="H16" i="9" s="1"/>
  <c r="E17" i="9"/>
  <c r="H17" i="9" s="1"/>
  <c r="E18" i="9"/>
  <c r="H18" i="9" s="1"/>
  <c r="E19" i="9"/>
  <c r="H19" i="9" s="1"/>
  <c r="E20" i="9"/>
  <c r="H20" i="9" s="1"/>
  <c r="E21" i="9"/>
  <c r="H21" i="9" s="1"/>
  <c r="E22" i="9"/>
  <c r="H22" i="9" s="1"/>
  <c r="E15" i="9"/>
  <c r="H15" i="9" s="1"/>
  <c r="H15" i="8"/>
  <c r="H22" i="8"/>
  <c r="H21" i="8"/>
  <c r="H20" i="8"/>
  <c r="H19" i="8"/>
  <c r="H18" i="8"/>
  <c r="H17" i="8"/>
  <c r="H16" i="8"/>
  <c r="H10" i="9" l="1"/>
  <c r="H10" i="8"/>
</calcChain>
</file>

<file path=xl/sharedStrings.xml><?xml version="1.0" encoding="utf-8"?>
<sst xmlns="http://schemas.openxmlformats.org/spreadsheetml/2006/main" count="526" uniqueCount="237">
  <si>
    <t>UPC</t>
  </si>
  <si>
    <t>Product Title</t>
  </si>
  <si>
    <t>Item #</t>
  </si>
  <si>
    <t>Cost Per Piece</t>
  </si>
  <si>
    <t>Min Qty</t>
  </si>
  <si>
    <t>List Price</t>
  </si>
  <si>
    <t>Order Qty</t>
  </si>
  <si>
    <t>Total</t>
  </si>
  <si>
    <t>Account #</t>
  </si>
  <si>
    <t>Phone</t>
  </si>
  <si>
    <t>PO#</t>
  </si>
  <si>
    <t>Order Date</t>
  </si>
  <si>
    <t>Store Name</t>
  </si>
  <si>
    <t>Address</t>
  </si>
  <si>
    <t>Ordered By</t>
  </si>
  <si>
    <t>TOTAL QTY</t>
  </si>
  <si>
    <t>TOTAL $</t>
  </si>
  <si>
    <t>Terms:</t>
  </si>
  <si>
    <t>Discount:</t>
  </si>
  <si>
    <t>Free Shipping:</t>
  </si>
  <si>
    <t>Returns:</t>
  </si>
  <si>
    <t>Order Minimum:</t>
  </si>
  <si>
    <t>None</t>
  </si>
  <si>
    <t>Surcharge:</t>
  </si>
  <si>
    <t>ISBN</t>
  </si>
  <si>
    <t>Author</t>
  </si>
  <si>
    <t>Sale Price</t>
  </si>
  <si>
    <t>Store Discount</t>
  </si>
  <si>
    <t>City, ST, Zip</t>
  </si>
  <si>
    <r>
      <t xml:space="preserve">B&amp;H Publishing Group
</t>
    </r>
    <r>
      <rPr>
        <sz val="12"/>
        <color theme="1"/>
        <rFont val="Calibri"/>
        <family val="2"/>
        <scheme val="minor"/>
      </rPr>
      <t>1 Lifeway Plaza
Nashville, TN 37234
Phone 800-251-3225 / Fax 800-296-4036
LifewayTrade@Lifeway.com</t>
    </r>
  </si>
  <si>
    <t>All B&amp;H Books and Bibles:</t>
  </si>
  <si>
    <t>Yes, RA requested for proper credit.</t>
  </si>
  <si>
    <t>Lifeway Bible Studies:</t>
  </si>
  <si>
    <t>No</t>
  </si>
  <si>
    <t>No sale pricing, MAP agreement in effect</t>
  </si>
  <si>
    <t>Sale Terms:</t>
  </si>
  <si>
    <t>$350 minimum for Munce members on catalog product orders</t>
  </si>
  <si>
    <t>30 % off sale price unless otherwise noted 
Promo discount – Books = 58%, Bibles = 60%</t>
  </si>
  <si>
    <t>50% Books and Bibles; Church Supplies vary</t>
  </si>
  <si>
    <t>50%, all Books and Bibles</t>
  </si>
  <si>
    <t>Discount – 45% off of the sale price on select titles</t>
  </si>
  <si>
    <t>25 or more shippable units</t>
  </si>
  <si>
    <t>No minimum order</t>
  </si>
  <si>
    <t>Yes, customer pays return freight</t>
  </si>
  <si>
    <r>
      <t xml:space="preserve">Baker Publishing Group
</t>
    </r>
    <r>
      <rPr>
        <sz val="12"/>
        <color theme="1"/>
        <rFont val="Calibri"/>
        <family val="2"/>
        <scheme val="minor"/>
      </rPr>
      <t>6030 E Fulton Road
Ada, MI 49301
Phone 800-877-2665 / Fax 800-398-3111
orders@bakerpublishinggroup.com</t>
    </r>
  </si>
  <si>
    <r>
      <t xml:space="preserve">Barbour Publishing
</t>
    </r>
    <r>
      <rPr>
        <sz val="12"/>
        <color theme="1"/>
        <rFont val="Calibri"/>
        <family val="2"/>
        <scheme val="minor"/>
      </rPr>
      <t>1810 Barbour Drive
Uhrichsville, OH 44683
Phone 800-852-8010 / Fax 800-220-5948
info@barbourbooks.com</t>
    </r>
  </si>
  <si>
    <t>Free freight in</t>
  </si>
  <si>
    <t>24 assorted units (All Barbour products combined)</t>
  </si>
  <si>
    <r>
      <t xml:space="preserve">Carson Home Accents
</t>
    </r>
    <r>
      <rPr>
        <sz val="12"/>
        <color theme="1"/>
        <rFont val="Calibri"/>
        <family val="2"/>
        <scheme val="minor"/>
      </rPr>
      <t>189 Foreman Road
Freeport, PA 16229
Phone 800-888-1918 / Fax 724-295-4033
Service@CarsonHomeAccents.com</t>
    </r>
  </si>
  <si>
    <t>Minimum Opening order: $250 Per Catalog</t>
  </si>
  <si>
    <t>Minimum Reorder: $100 Per Catalog</t>
  </si>
  <si>
    <r>
      <t xml:space="preserve">Christian Art Gifts
</t>
    </r>
    <r>
      <rPr>
        <sz val="12"/>
        <color theme="1"/>
        <rFont val="Calibri"/>
        <family val="2"/>
        <scheme val="minor"/>
      </rPr>
      <t>359 Longview Drive
Bloomingdale, IL 60108
Phone 800-521-7807 / Fax 800-521-7819
custservice@cagifts.com</t>
    </r>
  </si>
  <si>
    <t xml:space="preserve">Discount:  </t>
  </si>
  <si>
    <t xml:space="preserve">Shipping:  </t>
  </si>
  <si>
    <t>Free on orders over $200</t>
  </si>
  <si>
    <t xml:space="preserve">Returns:  </t>
  </si>
  <si>
    <t xml:space="preserve">Order Minimum:   </t>
  </si>
  <si>
    <r>
      <t xml:space="preserve">Creative Brands
</t>
    </r>
    <r>
      <rPr>
        <sz val="12"/>
        <color theme="1"/>
        <rFont val="Calibri"/>
        <family val="2"/>
        <scheme val="minor"/>
      </rPr>
      <t>5226 S 31st Place
Phoenix, AZ 85040
Phone 800-572-1172 / Fax 800-525-7959</t>
    </r>
  </si>
  <si>
    <t>Shipping:</t>
  </si>
  <si>
    <t>Yes</t>
  </si>
  <si>
    <t>HCCP Rep Name:</t>
  </si>
  <si>
    <t>Ship Date:</t>
  </si>
  <si>
    <t>PO #:</t>
  </si>
  <si>
    <t>Promo Start Date:</t>
  </si>
  <si>
    <t>Account Name:</t>
  </si>
  <si>
    <t>Promo End Date:</t>
  </si>
  <si>
    <t>Account Number:</t>
  </si>
  <si>
    <t>Order Due Date:</t>
  </si>
  <si>
    <t>Promo Name:</t>
  </si>
  <si>
    <t>Date Ordered:</t>
  </si>
  <si>
    <t>Promo Code:</t>
  </si>
  <si>
    <t>Dating:</t>
  </si>
  <si>
    <t xml:space="preserve">Promotional orders submitted by the due date listed above are eligible for 90 days' dating; orders of 30 units or more receive free freight </t>
  </si>
  <si>
    <t xml:space="preserve"> </t>
  </si>
  <si>
    <t>Qty</t>
  </si>
  <si>
    <t>Title</t>
  </si>
  <si>
    <t>Sale Notes</t>
  </si>
  <si>
    <t>Discount</t>
  </si>
  <si>
    <t>Margin</t>
  </si>
  <si>
    <t>Net</t>
  </si>
  <si>
    <t>Net Sum</t>
  </si>
  <si>
    <t>30% off</t>
  </si>
  <si>
    <t>NKJV, Adventure Bible, Leathersoft, Gray, Full Color</t>
  </si>
  <si>
    <t>NKJV, Adventure Bible, Leathersoft, Teal, Full Color</t>
  </si>
  <si>
    <t>40% off</t>
  </si>
  <si>
    <t>Sale Stickers</t>
  </si>
  <si>
    <t>9780310264040</t>
  </si>
  <si>
    <t>Sale Stickers 30% Off Sheet of 14</t>
  </si>
  <si>
    <t>9780310270089</t>
  </si>
  <si>
    <t>Sale Stickers 40% Off Sheet of 14</t>
  </si>
  <si>
    <t>Total Units:</t>
  </si>
  <si>
    <t>Avg. Mar</t>
  </si>
  <si>
    <t>Total Net:</t>
  </si>
  <si>
    <t>Shawn LeBar - 27107</t>
  </si>
  <si>
    <r>
      <t xml:space="preserve">Harvest House
</t>
    </r>
    <r>
      <rPr>
        <sz val="12"/>
        <color theme="1"/>
        <rFont val="Calibri"/>
        <family val="2"/>
        <scheme val="minor"/>
      </rPr>
      <t>2975 Chad Drive
Eugene, OR 97408
Phone 800-547-8979 / Fax 888-501-6012
OrderToday@HarvestHousePublishers.com</t>
    </r>
  </si>
  <si>
    <r>
      <t xml:space="preserve">InterVarsity Press
</t>
    </r>
    <r>
      <rPr>
        <sz val="12"/>
        <color theme="1"/>
        <rFont val="Calibri"/>
        <family val="2"/>
        <scheme val="minor"/>
      </rPr>
      <t>430 Plaza Drive
Westmont, IL 60559
Phone 800-843-9487 / Fax 630-734-4350
order@ivpress.com
Representation through Noble Marketing</t>
    </r>
  </si>
  <si>
    <t>10 unit minimum</t>
  </si>
  <si>
    <t>10 units =46%  |  50=48%  |  100=52%</t>
  </si>
  <si>
    <t>To receive a 46% discount on any advertised item, use promo code MUNCE20.
Applies only to the titles advertised in the catalog.</t>
  </si>
  <si>
    <t>Free ground shipping on most orders</t>
  </si>
  <si>
    <t>$100 net minimum</t>
  </si>
  <si>
    <t>Knowing God Bible Study</t>
  </si>
  <si>
    <t>J.I. Packer</t>
  </si>
  <si>
    <t>Knowing God</t>
  </si>
  <si>
    <r>
      <t xml:space="preserve">Kregel Publications
</t>
    </r>
    <r>
      <rPr>
        <sz val="12"/>
        <color theme="1"/>
        <rFont val="Calibri"/>
        <family val="2"/>
        <scheme val="minor"/>
      </rPr>
      <t>2450 Oak Industrial Dr NE
Grand Rapids, MI 49505
Phone 800-733-2607 / Fax 616-451-9330</t>
    </r>
  </si>
  <si>
    <t>Coming To Faith Through Dawkins</t>
  </si>
  <si>
    <t>Denis Alexander</t>
  </si>
  <si>
    <t>15+ ass’t units, 50% discount, 60-day billing, Free Freight</t>
  </si>
  <si>
    <t>25+ ass’t units, 52% discount, 60-day billing, Free Freight</t>
  </si>
  <si>
    <t>50+ ass’t units, 55% discount, 90-day billing, Free Freight</t>
  </si>
  <si>
    <t>No R/A needed but should include a copy of the invoice to receive full credit.</t>
  </si>
  <si>
    <r>
      <t xml:space="preserve">Moody Publishing
</t>
    </r>
    <r>
      <rPr>
        <sz val="12"/>
        <color theme="1"/>
        <rFont val="Calibri"/>
        <family val="2"/>
        <scheme val="minor"/>
      </rPr>
      <t>210 West Chestnut Street
Chicago, IL 60610
Phone 800-678-8812 / Fax 800-678-3329
mpcustomerservice@moody.edu</t>
    </r>
  </si>
  <si>
    <r>
      <t xml:space="preserve">The Good Book Company
</t>
    </r>
    <r>
      <rPr>
        <sz val="12"/>
        <color theme="1"/>
        <rFont val="Calibri"/>
        <family val="2"/>
        <scheme val="minor"/>
      </rPr>
      <t>1805 Sardis Road N, Suite 102
Charlotte, NC 28270
Phone 866-244-2165
Primary distribution through Anchor</t>
    </r>
  </si>
  <si>
    <t>Free Freight</t>
  </si>
  <si>
    <r>
      <rPr>
        <b/>
        <sz val="14"/>
        <color rgb="FFFF0000"/>
        <rFont val="Calibri"/>
        <family val="2"/>
      </rPr>
      <t xml:space="preserve">Please return your order to your Tyndale Sales Rep. </t>
    </r>
    <r>
      <rPr>
        <b/>
        <sz val="11"/>
        <color indexed="30"/>
        <rFont val="Calibri"/>
        <family val="2"/>
      </rPr>
      <t/>
    </r>
  </si>
  <si>
    <t>City, State</t>
  </si>
  <si>
    <t>Buyer</t>
  </si>
  <si>
    <t>Email</t>
  </si>
  <si>
    <r>
      <t xml:space="preserve">                      </t>
    </r>
    <r>
      <rPr>
        <b/>
        <sz val="10"/>
        <color theme="1"/>
        <rFont val="Calibri"/>
        <family val="2"/>
        <scheme val="minor"/>
      </rPr>
      <t>LL = Leather-Like;  HC = Hardcover; SC = Softcover; LP = Large Print</t>
    </r>
  </si>
  <si>
    <t>QTY</t>
  </si>
  <si>
    <t>Author/Color</t>
  </si>
  <si>
    <t>Regular Retail Price</t>
  </si>
  <si>
    <t>Binding</t>
  </si>
  <si>
    <t>Product Type</t>
  </si>
  <si>
    <t>Sugg. Sale Price</t>
  </si>
  <si>
    <t>Discount Start Date</t>
  </si>
  <si>
    <t>Discount End Date</t>
  </si>
  <si>
    <t>Comment</t>
  </si>
  <si>
    <t>3 units@60%</t>
  </si>
  <si>
    <t>Bible</t>
  </si>
  <si>
    <t>NLT Courage for Life Study Bible for Men</t>
  </si>
  <si>
    <t>Onyx Lion</t>
  </si>
  <si>
    <t>NLT Courage for Life Study Bible for Women</t>
  </si>
  <si>
    <t>Fierce Pink</t>
  </si>
  <si>
    <t>Additional titles of your choosing…</t>
  </si>
  <si>
    <t>2024 New Year Catalog</t>
  </si>
  <si>
    <t>Sermon On The Mount</t>
  </si>
  <si>
    <t>Jeff Wilkin</t>
  </si>
  <si>
    <t>CSB Men Of Character Bible Black LT</t>
  </si>
  <si>
    <t>CSB (in)courage Devotional Bible LL Sage</t>
  </si>
  <si>
    <t>Double Take</t>
  </si>
  <si>
    <t>Lynette Eason</t>
  </si>
  <si>
    <t>NLV Kid's Bedtime Devotional Bible LL Cobalt Cosmos</t>
  </si>
  <si>
    <t>NLV Kid's Bedtime Devotional Bible LL Aqua Stars</t>
  </si>
  <si>
    <t>180 Devotions To Hush Your Inner Critic</t>
  </si>
  <si>
    <t>Donna Maltese</t>
  </si>
  <si>
    <t>In Our Hearts Windchime</t>
  </si>
  <si>
    <t>Beautiful Life Windchime</t>
  </si>
  <si>
    <t>Family Planter</t>
  </si>
  <si>
    <t>Lord Bless You Planter</t>
  </si>
  <si>
    <t>Give It To God Heartnote Jar</t>
  </si>
  <si>
    <t>Year Of Adventure Heartnote Jar</t>
  </si>
  <si>
    <t>Prayer Journal</t>
  </si>
  <si>
    <t>It Is Well Journal IL</t>
  </si>
  <si>
    <t>I Can Do All Things Zipper Journal Gray Faux Leather</t>
  </si>
  <si>
    <t>JL647</t>
  </si>
  <si>
    <t>God's Daily Wisdom For Men</t>
  </si>
  <si>
    <t>DEV088</t>
  </si>
  <si>
    <t>The Lord Is My Strength Mug</t>
  </si>
  <si>
    <t>MUG906</t>
  </si>
  <si>
    <t>Be Still And Know Faux Leather Journal, Floral Tree</t>
  </si>
  <si>
    <t>JL502</t>
  </si>
  <si>
    <t>101 Prayers For Women - GB224</t>
  </si>
  <si>
    <t>Joanna Teigen</t>
  </si>
  <si>
    <t>Grow In Grace Mug</t>
  </si>
  <si>
    <t>MUG981</t>
  </si>
  <si>
    <t>NLT Family Heritage Bible HC Dark Olive / Brown</t>
  </si>
  <si>
    <t>FHB005</t>
  </si>
  <si>
    <t>NLT Family Heritage Bible HC Brown</t>
  </si>
  <si>
    <t>FHB004</t>
  </si>
  <si>
    <t>Blessed Linen Journal</t>
  </si>
  <si>
    <t>L6129</t>
  </si>
  <si>
    <t>Loved Canvas Tote Bag</t>
  </si>
  <si>
    <t>J6053</t>
  </si>
  <si>
    <t>Green Floral Pen Set</t>
  </si>
  <si>
    <t>L6130</t>
  </si>
  <si>
    <t>Praise Name Plate Necklace</t>
  </si>
  <si>
    <t>N7501</t>
  </si>
  <si>
    <t>Jesus Name Plate Necklace</t>
  </si>
  <si>
    <t>N7502</t>
  </si>
  <si>
    <t>Mustard Seed Necklace</t>
  </si>
  <si>
    <t>N7500</t>
  </si>
  <si>
    <t>Wildflower Faith Necklace</t>
  </si>
  <si>
    <t>N7505</t>
  </si>
  <si>
    <t>Heart Double Coin Necklace</t>
  </si>
  <si>
    <t>N7506</t>
  </si>
  <si>
    <t>The Power Of A Praying Wife</t>
  </si>
  <si>
    <t>Stormie Omartian</t>
  </si>
  <si>
    <t>The Power Of A Praying Wife Book Of Prayers IL</t>
  </si>
  <si>
    <t>When Wrong Seems Right</t>
  </si>
  <si>
    <t>Adam Griffin</t>
  </si>
  <si>
    <t>Teach Me To Feel</t>
  </si>
  <si>
    <t>Courtney Reissig</t>
  </si>
  <si>
    <t>Just Be Honest</t>
  </si>
  <si>
    <t>Clint Watkins</t>
  </si>
  <si>
    <t>He Gives More Grace</t>
  </si>
  <si>
    <t>Sarah Walton</t>
  </si>
  <si>
    <t>Munce January</t>
  </si>
  <si>
    <t>CUSTOMER</t>
  </si>
  <si>
    <t>CUST #</t>
  </si>
  <si>
    <t>MJAN24</t>
  </si>
  <si>
    <t>Retail</t>
  </si>
  <si>
    <t>30 Life Principles Bible Study</t>
  </si>
  <si>
    <t>4 unit min order</t>
  </si>
  <si>
    <t>50 Final Events in World History</t>
  </si>
  <si>
    <t>Beginner's Bible</t>
  </si>
  <si>
    <t>Created to Hear God</t>
  </si>
  <si>
    <t>Forgiving What You Can't Forget</t>
  </si>
  <si>
    <t>Fragile Designs</t>
  </si>
  <si>
    <t>I'm So Glad You Were Born</t>
  </si>
  <si>
    <t>Jesus Listens Note-Taking Edition, Leathersoft, Gray, with Full Scriptures</t>
  </si>
  <si>
    <t>Jesus Listens: 365 Prayers for Kids</t>
  </si>
  <si>
    <t>KJV Bible, Giant Print Thinline Bible, Vintage Series, Leathersoft, Black, Red Letter, Comfort Print: King James Version</t>
  </si>
  <si>
    <t>2 unit min order</t>
  </si>
  <si>
    <t>KJV Bible, Giant Print Thinline Bible, Vintage Series, Leathersoft, Brown, Red Letter, Comfort Print: King James Version</t>
  </si>
  <si>
    <t>Love and Respect Devotional</t>
  </si>
  <si>
    <t>Loyal to a Fault</t>
  </si>
  <si>
    <t>My Epic, Doodletastic Bible Storybook</t>
  </si>
  <si>
    <t>New Marriage, Same Couple</t>
  </si>
  <si>
    <t>New Marriage, Same Couple Workbook</t>
  </si>
  <si>
    <t>NIV, LASB Third Edition, Large Print, Bonded Black</t>
  </si>
  <si>
    <t>NIV, LASB Third Edition, Large Print, Burgundy</t>
  </si>
  <si>
    <t>NIV, LASB Third Edition, Large Print, Gray/Pink</t>
  </si>
  <si>
    <t>Weekly Habits Project</t>
  </si>
  <si>
    <t>Weekly Prayer Project</t>
  </si>
  <si>
    <t>Year of Goodbyes and Hellos</t>
  </si>
  <si>
    <t>9781404133860</t>
  </si>
  <si>
    <t>Price Sticker 20% Discount</t>
  </si>
  <si>
    <t>20% Off</t>
  </si>
  <si>
    <r>
      <t xml:space="preserve">        Tyndale House Publishers - New Year Catalog 2024 (</t>
    </r>
    <r>
      <rPr>
        <b/>
        <sz val="20"/>
        <color rgb="FFFF0000"/>
        <rFont val="Calibri"/>
        <family val="2"/>
        <scheme val="minor"/>
      </rPr>
      <t>Valid 1/1-1/27/24</t>
    </r>
    <r>
      <rPr>
        <b/>
        <sz val="20"/>
        <color theme="1"/>
        <rFont val="Calibri"/>
        <family val="2"/>
        <scheme val="minor"/>
      </rPr>
      <t xml:space="preserve">)               </t>
    </r>
  </si>
  <si>
    <t>Bibles</t>
  </si>
  <si>
    <t>Aqua Blue</t>
  </si>
  <si>
    <t>LL</t>
  </si>
  <si>
    <t>9781496477705</t>
  </si>
  <si>
    <t>9781496475565</t>
  </si>
  <si>
    <t>Brown Lion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</si>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</sst>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7" formatCode="m/d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indexed="30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MS Sans Serif"/>
      <family val="2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</cellStyleXfs>
  <cellXfs count="240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vertical="top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164" fontId="0" fillId="0" borderId="10" xfId="0" applyNumberForma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10" xfId="0" applyBorder="1" applyAlignment="1">
      <alignment vertical="top" wrapText="1"/>
    </xf>
    <xf numFmtId="44" fontId="0" fillId="0" borderId="0" xfId="3" applyFont="1"/>
    <xf numFmtId="49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4" fontId="0" fillId="0" borderId="9" xfId="3" applyFon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4" fontId="0" fillId="0" borderId="10" xfId="3" applyFont="1" applyBorder="1"/>
    <xf numFmtId="0" fontId="12" fillId="0" borderId="10" xfId="0" applyFont="1" applyBorder="1" applyAlignment="1">
      <alignment wrapText="1"/>
    </xf>
    <xf numFmtId="43" fontId="12" fillId="0" borderId="10" xfId="3" applyNumberFormat="1" applyFont="1" applyBorder="1"/>
    <xf numFmtId="43" fontId="12" fillId="0" borderId="10" xfId="0" applyNumberFormat="1" applyFont="1" applyBorder="1"/>
    <xf numFmtId="0" fontId="3" fillId="0" borderId="10" xfId="0" applyFont="1" applyBorder="1"/>
    <xf numFmtId="0" fontId="10" fillId="0" borderId="15" xfId="0" applyFont="1" applyBorder="1" applyAlignment="1">
      <alignment horizontal="right" vertical="center"/>
    </xf>
    <xf numFmtId="44" fontId="0" fillId="0" borderId="0" xfId="3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44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left" vertical="top" wrapText="1"/>
    </xf>
    <xf numFmtId="9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0" fontId="2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left" indent="2"/>
    </xf>
    <xf numFmtId="9" fontId="0" fillId="0" borderId="19" xfId="0" applyNumberFormat="1" applyBorder="1" applyAlignment="1">
      <alignment horizontal="left" vertical="top"/>
    </xf>
    <xf numFmtId="0" fontId="0" fillId="0" borderId="18" xfId="0" applyBorder="1"/>
    <xf numFmtId="0" fontId="0" fillId="0" borderId="20" xfId="0" applyBorder="1" applyAlignment="1">
      <alignment horizontal="left" indent="2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9" fontId="0" fillId="0" borderId="7" xfId="0" applyNumberFormat="1" applyBorder="1" applyAlignment="1">
      <alignment horizontal="left" vertical="top"/>
    </xf>
    <xf numFmtId="9" fontId="0" fillId="0" borderId="21" xfId="0" applyNumberFormat="1" applyBorder="1" applyAlignment="1">
      <alignment horizontal="left" vertical="top"/>
    </xf>
    <xf numFmtId="0" fontId="8" fillId="2" borderId="22" xfId="0" applyFont="1" applyFill="1" applyBorder="1" applyAlignment="1">
      <alignment horizontal="center" vertical="center" wrapText="1"/>
    </xf>
    <xf numFmtId="0" fontId="0" fillId="2" borderId="23" xfId="0" applyFill="1" applyBorder="1"/>
    <xf numFmtId="9" fontId="0" fillId="0" borderId="10" xfId="0" applyNumberFormat="1" applyBorder="1" applyAlignment="1">
      <alignment horizontal="center" vertical="top"/>
    </xf>
    <xf numFmtId="9" fontId="0" fillId="0" borderId="19" xfId="0" applyNumberFormat="1" applyBorder="1" applyAlignment="1">
      <alignment horizontal="left"/>
    </xf>
    <xf numFmtId="0" fontId="0" fillId="0" borderId="19" xfId="0" applyBorder="1"/>
    <xf numFmtId="9" fontId="0" fillId="0" borderId="0" xfId="0" applyNumberFormat="1"/>
    <xf numFmtId="0" fontId="0" fillId="0" borderId="19" xfId="0" applyBorder="1" applyAlignment="1">
      <alignment wrapText="1"/>
    </xf>
    <xf numFmtId="6" fontId="0" fillId="0" borderId="0" xfId="0" applyNumberFormat="1"/>
    <xf numFmtId="0" fontId="0" fillId="0" borderId="21" xfId="0" applyBorder="1"/>
    <xf numFmtId="9" fontId="0" fillId="0" borderId="10" xfId="1" applyFont="1" applyBorder="1" applyAlignment="1">
      <alignment horizontal="center" vertical="top"/>
    </xf>
    <xf numFmtId="0" fontId="0" fillId="0" borderId="20" xfId="0" applyBorder="1"/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0" borderId="18" xfId="0" applyBorder="1" applyAlignment="1">
      <alignment horizontal="left" vertical="top" indent="2"/>
    </xf>
    <xf numFmtId="0" fontId="0" fillId="0" borderId="19" xfId="0" applyBorder="1" applyAlignment="1">
      <alignment horizontal="center" vertical="top"/>
    </xf>
    <xf numFmtId="6" fontId="0" fillId="0" borderId="0" xfId="0" applyNumberFormat="1" applyAlignment="1">
      <alignment horizontal="left" vertical="top"/>
    </xf>
    <xf numFmtId="0" fontId="0" fillId="0" borderId="20" xfId="0" applyBorder="1" applyAlignment="1">
      <alignment horizontal="left" vertical="top" indent="2"/>
    </xf>
    <xf numFmtId="0" fontId="0" fillId="0" borderId="7" xfId="0" applyBorder="1" applyAlignment="1">
      <alignment vertical="top"/>
    </xf>
    <xf numFmtId="0" fontId="0" fillId="0" borderId="21" xfId="0" applyBorder="1" applyAlignment="1">
      <alignment horizontal="center" vertical="top"/>
    </xf>
    <xf numFmtId="0" fontId="0" fillId="0" borderId="18" xfId="0" applyBorder="1" applyAlignment="1">
      <alignment horizontal="left" vertical="top" indent="1"/>
    </xf>
    <xf numFmtId="0" fontId="0" fillId="0" borderId="19" xfId="0" applyBorder="1" applyAlignment="1">
      <alignment vertical="top"/>
    </xf>
    <xf numFmtId="0" fontId="0" fillId="0" borderId="21" xfId="0" applyBorder="1" applyAlignment="1">
      <alignment vertical="top"/>
    </xf>
    <xf numFmtId="1" fontId="0" fillId="0" borderId="1" xfId="0" applyNumberFormat="1" applyBorder="1" applyAlignment="1">
      <alignment horizontal="center"/>
    </xf>
    <xf numFmtId="0" fontId="14" fillId="0" borderId="9" xfId="0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1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5" borderId="10" xfId="0" applyFill="1" applyBorder="1" applyAlignment="1">
      <alignment vertical="center"/>
    </xf>
    <xf numFmtId="164" fontId="0" fillId="0" borderId="0" xfId="0" applyNumberFormat="1" applyAlignment="1">
      <alignment horizontal="center"/>
    </xf>
    <xf numFmtId="1" fontId="0" fillId="5" borderId="3" xfId="0" applyNumberFormat="1" applyFill="1" applyBorder="1" applyAlignment="1">
      <alignment horizontal="center"/>
    </xf>
    <xf numFmtId="0" fontId="0" fillId="5" borderId="10" xfId="0" applyFill="1" applyBorder="1"/>
    <xf numFmtId="0" fontId="0" fillId="0" borderId="4" xfId="0" applyBorder="1" applyAlignment="1">
      <alignment wrapText="1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 wrapText="1"/>
    </xf>
    <xf numFmtId="167" fontId="1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10" borderId="10" xfId="0" applyFill="1" applyBorder="1"/>
    <xf numFmtId="0" fontId="0" fillId="10" borderId="10" xfId="0" applyFill="1" applyBorder="1" applyAlignment="1">
      <alignment horizontal="center"/>
    </xf>
    <xf numFmtId="164" fontId="0" fillId="10" borderId="10" xfId="0" applyNumberFormat="1" applyFill="1" applyBorder="1" applyAlignment="1">
      <alignment horizontal="center"/>
    </xf>
    <xf numFmtId="164" fontId="0" fillId="10" borderId="10" xfId="0" applyNumberForma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2" borderId="23" xfId="1" applyNumberFormat="1" applyFont="1" applyFill="1" applyBorder="1" applyAlignment="1" applyProtection="1">
      <alignment horizontal="center" vertical="center"/>
    </xf>
    <xf numFmtId="1" fontId="6" fillId="2" borderId="11" xfId="1" applyNumberFormat="1" applyFont="1" applyFill="1" applyBorder="1" applyAlignment="1" applyProtection="1">
      <alignment horizontal="center" vertical="center"/>
    </xf>
    <xf numFmtId="164" fontId="6" fillId="2" borderId="23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19" xfId="0" applyBorder="1" applyAlignment="1">
      <alignment horizontal="left" vertical="top" wrapText="1" indent="1"/>
    </xf>
    <xf numFmtId="0" fontId="0" fillId="0" borderId="18" xfId="0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11" fillId="0" borderId="0" xfId="0" applyFont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4" fontId="0" fillId="3" borderId="10" xfId="0" applyNumberFormat="1" applyFill="1" applyBorder="1" applyAlignment="1">
      <alignment horizontal="center" vertical="center"/>
    </xf>
    <xf numFmtId="9" fontId="0" fillId="0" borderId="18" xfId="0" applyNumberFormat="1" applyBorder="1" applyAlignment="1">
      <alignment horizontal="left" vertical="top" wrapText="1" indent="1"/>
    </xf>
    <xf numFmtId="9" fontId="0" fillId="0" borderId="0" xfId="0" applyNumberFormat="1" applyAlignment="1">
      <alignment horizontal="left" vertical="top" indent="1"/>
    </xf>
    <xf numFmtId="9" fontId="0" fillId="0" borderId="19" xfId="0" applyNumberFormat="1" applyBorder="1" applyAlignment="1">
      <alignment horizontal="left" vertical="top" indent="1"/>
    </xf>
    <xf numFmtId="9" fontId="0" fillId="0" borderId="18" xfId="0" applyNumberFormat="1" applyBorder="1" applyAlignment="1">
      <alignment horizontal="left" vertical="top" indent="1"/>
    </xf>
    <xf numFmtId="9" fontId="0" fillId="0" borderId="20" xfId="0" applyNumberFormat="1" applyBorder="1" applyAlignment="1">
      <alignment horizontal="left" vertical="top" indent="1"/>
    </xf>
    <xf numFmtId="9" fontId="0" fillId="0" borderId="7" xfId="0" applyNumberFormat="1" applyBorder="1" applyAlignment="1">
      <alignment horizontal="left" vertical="top" indent="1"/>
    </xf>
    <xf numFmtId="9" fontId="0" fillId="0" borderId="21" xfId="0" applyNumberFormat="1" applyBorder="1" applyAlignment="1">
      <alignment horizontal="left" vertical="top" indent="1"/>
    </xf>
    <xf numFmtId="1" fontId="0" fillId="5" borderId="3" xfId="0" applyNumberFormat="1" applyFill="1" applyBorder="1" applyAlignment="1">
      <alignment vertical="center"/>
    </xf>
    <xf numFmtId="1" fontId="8" fillId="5" borderId="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0" fontId="0" fillId="0" borderId="24" xfId="0" applyBorder="1"/>
    <xf numFmtId="0" fontId="5" fillId="0" borderId="24" xfId="0" applyFont="1" applyBorder="1" applyAlignment="1">
      <alignment horizontal="right" vertical="center"/>
    </xf>
    <xf numFmtId="9" fontId="0" fillId="0" borderId="0" xfId="1" applyFont="1"/>
    <xf numFmtId="0" fontId="0" fillId="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7" xfId="0" applyNumberFormat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/>
    </xf>
    <xf numFmtId="9" fontId="2" fillId="4" borderId="12" xfId="1" applyFont="1" applyFill="1" applyBorder="1" applyAlignment="1">
      <alignment horizontal="center"/>
    </xf>
    <xf numFmtId="44" fontId="2" fillId="4" borderId="13" xfId="3" applyFont="1" applyFill="1" applyBorder="1" applyAlignment="1">
      <alignment horizontal="center"/>
    </xf>
    <xf numFmtId="44" fontId="2" fillId="4" borderId="14" xfId="3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1" fontId="12" fillId="0" borderId="10" xfId="6" applyNumberFormat="1" applyFont="1" applyBorder="1" applyAlignment="1">
      <alignment horizontal="left"/>
    </xf>
    <xf numFmtId="0" fontId="12" fillId="0" borderId="10" xfId="0" applyFont="1" applyBorder="1" applyAlignment="1" applyProtection="1">
      <alignment vertical="center" wrapText="1"/>
      <protection locked="0"/>
    </xf>
    <xf numFmtId="43" fontId="12" fillId="0" borderId="10" xfId="3" applyNumberFormat="1" applyFont="1" applyFill="1" applyBorder="1" applyAlignment="1" applyProtection="1">
      <alignment vertical="center"/>
      <protection locked="0"/>
    </xf>
    <xf numFmtId="165" fontId="0" fillId="0" borderId="10" xfId="1" applyNumberFormat="1" applyFont="1" applyFill="1" applyBorder="1"/>
    <xf numFmtId="10" fontId="0" fillId="0" borderId="10" xfId="1" applyNumberFormat="1" applyFont="1" applyBorder="1"/>
    <xf numFmtId="44" fontId="0" fillId="0" borderId="10" xfId="0" applyNumberFormat="1" applyBorder="1"/>
    <xf numFmtId="0" fontId="12" fillId="0" borderId="10" xfId="0" applyFont="1" applyBorder="1" applyAlignment="1">
      <alignment horizontal="left" wrapText="1"/>
    </xf>
    <xf numFmtId="1" fontId="12" fillId="0" borderId="10" xfId="0" quotePrefix="1" applyNumberFormat="1" applyFont="1" applyBorder="1" applyAlignment="1">
      <alignment horizontal="left"/>
    </xf>
    <xf numFmtId="43" fontId="12" fillId="0" borderId="10" xfId="3" applyNumberFormat="1" applyFont="1" applyFill="1" applyBorder="1" applyAlignment="1"/>
    <xf numFmtId="1" fontId="12" fillId="0" borderId="10" xfId="0" applyNumberFormat="1" applyFont="1" applyBorder="1"/>
    <xf numFmtId="43" fontId="12" fillId="0" borderId="23" xfId="0" applyNumberFormat="1" applyFont="1" applyBorder="1"/>
    <xf numFmtId="0" fontId="12" fillId="0" borderId="10" xfId="0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horizontal="center"/>
    </xf>
    <xf numFmtId="9" fontId="0" fillId="0" borderId="9" xfId="1" applyFont="1" applyBorder="1"/>
    <xf numFmtId="49" fontId="0" fillId="0" borderId="10" xfId="0" applyNumberFormat="1" applyBorder="1"/>
    <xf numFmtId="9" fontId="0" fillId="0" borderId="10" xfId="1" applyFont="1" applyBorder="1"/>
    <xf numFmtId="9" fontId="9" fillId="0" borderId="0" xfId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left" vertical="center"/>
    </xf>
    <xf numFmtId="2" fontId="0" fillId="9" borderId="10" xfId="0" applyNumberForma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164" fontId="0" fillId="9" borderId="10" xfId="0" applyNumberFormat="1" applyFill="1" applyBorder="1" applyAlignment="1">
      <alignment horizontal="center"/>
    </xf>
    <xf numFmtId="164" fontId="0" fillId="9" borderId="10" xfId="0" applyNumberFormat="1" applyFill="1" applyBorder="1" applyAlignment="1">
      <alignment horizontal="center" wrapText="1"/>
    </xf>
    <xf numFmtId="0" fontId="0" fillId="9" borderId="10" xfId="0" applyFill="1" applyBorder="1" applyAlignment="1">
      <alignment horizontal="center" wrapText="1"/>
    </xf>
    <xf numFmtId="14" fontId="0" fillId="9" borderId="10" xfId="0" applyNumberFormat="1" applyFill="1" applyBorder="1" applyAlignment="1">
      <alignment horizontal="center"/>
    </xf>
    <xf numFmtId="9" fontId="12" fillId="0" borderId="10" xfId="1" applyFont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/>
    </xf>
    <xf numFmtId="0" fontId="0" fillId="0" borderId="10" xfId="0" applyBorder="1" applyAlignment="1"/>
    <xf numFmtId="9" fontId="12" fillId="0" borderId="10" xfId="1" applyFont="1" applyBorder="1" applyAlignment="1">
      <alignment horizontal="center" vertical="center"/>
    </xf>
    <xf numFmtId="0" fontId="0" fillId="0" borderId="0" xfId="0" applyAlignment="1"/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left" vertical="center"/>
      <protection locked="0"/>
    </xf>
    <xf numFmtId="164" fontId="0" fillId="0" borderId="29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164" fontId="0" fillId="0" borderId="32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2" fillId="5" borderId="0" xfId="0" applyFont="1" applyFill="1" applyBorder="1" applyAlignment="1">
      <alignment horizontal="right"/>
    </xf>
    <xf numFmtId="0" fontId="0" fillId="5" borderId="22" xfId="0" applyFill="1" applyBorder="1"/>
    <xf numFmtId="0" fontId="0" fillId="5" borderId="0" xfId="0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1" fontId="0" fillId="4" borderId="33" xfId="0" applyNumberFormat="1" applyFill="1" applyBorder="1" applyAlignment="1">
      <alignment horizontal="center" wrapText="1"/>
    </xf>
    <xf numFmtId="0" fontId="2" fillId="4" borderId="34" xfId="0" applyFont="1" applyFill="1" applyBorder="1" applyAlignment="1">
      <alignment horizontal="center" wrapText="1"/>
    </xf>
    <xf numFmtId="164" fontId="2" fillId="6" borderId="34" xfId="0" applyNumberFormat="1" applyFont="1" applyFill="1" applyBorder="1" applyAlignment="1">
      <alignment horizontal="center" wrapText="1"/>
    </xf>
    <xf numFmtId="1" fontId="2" fillId="7" borderId="34" xfId="0" applyNumberFormat="1" applyFont="1" applyFill="1" applyBorder="1" applyAlignment="1">
      <alignment horizontal="center" wrapText="1"/>
    </xf>
    <xf numFmtId="14" fontId="2" fillId="4" borderId="34" xfId="0" applyNumberFormat="1" applyFont="1" applyFill="1" applyBorder="1" applyAlignment="1">
      <alignment horizontal="center" wrapText="1"/>
    </xf>
    <xf numFmtId="164" fontId="2" fillId="8" borderId="34" xfId="0" applyNumberFormat="1" applyFont="1" applyFill="1" applyBorder="1" applyAlignment="1">
      <alignment horizontal="center" wrapText="1"/>
    </xf>
    <xf numFmtId="164" fontId="2" fillId="9" borderId="35" xfId="0" applyNumberFormat="1" applyFont="1" applyFill="1" applyBorder="1" applyAlignment="1">
      <alignment horizontal="center" wrapText="1"/>
    </xf>
    <xf numFmtId="1" fontId="0" fillId="9" borderId="26" xfId="0" applyNumberFormat="1" applyFill="1" applyBorder="1" applyAlignment="1">
      <alignment horizontal="center"/>
    </xf>
    <xf numFmtId="0" fontId="0" fillId="9" borderId="36" xfId="0" applyFill="1" applyBorder="1" applyAlignment="1">
      <alignment horizontal="center" wrapText="1"/>
    </xf>
    <xf numFmtId="1" fontId="0" fillId="0" borderId="2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36" xfId="0" applyFont="1" applyBorder="1" applyAlignment="1">
      <alignment horizontal="left" vertical="center"/>
    </xf>
    <xf numFmtId="0" fontId="12" fillId="0" borderId="36" xfId="4" applyFont="1" applyBorder="1" applyAlignment="1"/>
    <xf numFmtId="0" fontId="25" fillId="0" borderId="36" xfId="4" applyFont="1" applyBorder="1" applyAlignment="1"/>
    <xf numFmtId="0" fontId="4" fillId="0" borderId="37" xfId="0" applyFont="1" applyBorder="1" applyAlignment="1"/>
    <xf numFmtId="0" fontId="4" fillId="0" borderId="37" xfId="0" applyFont="1" applyBorder="1" applyAlignment="1">
      <alignment wrapText="1"/>
    </xf>
    <xf numFmtId="1" fontId="0" fillId="10" borderId="26" xfId="0" applyNumberFormat="1" applyFill="1" applyBorder="1" applyAlignment="1">
      <alignment horizontal="center"/>
    </xf>
    <xf numFmtId="0" fontId="0" fillId="10" borderId="36" xfId="0" applyFill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8" xfId="0" applyBorder="1" applyAlignment="1">
      <alignment horizontal="center"/>
    </xf>
    <xf numFmtId="0" fontId="0" fillId="0" borderId="39" xfId="0" applyBorder="1"/>
    <xf numFmtId="0" fontId="0" fillId="0" borderId="39" xfId="0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0" fillId="0" borderId="40" xfId="0" applyBorder="1" applyAlignment="1">
      <alignment wrapText="1"/>
    </xf>
    <xf numFmtId="0" fontId="7" fillId="5" borderId="0" xfId="0" applyFont="1" applyFill="1" applyBorder="1" applyAlignment="1">
      <alignment horizontal="left" vertical="center"/>
    </xf>
    <xf numFmtId="1" fontId="17" fillId="5" borderId="0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right" vertical="center"/>
    </xf>
    <xf numFmtId="1" fontId="8" fillId="5" borderId="0" xfId="0" applyNumberFormat="1" applyFont="1" applyFill="1" applyBorder="1" applyAlignment="1">
      <alignment horizontal="left" vertical="center" wrapText="1"/>
    </xf>
    <xf numFmtId="164" fontId="20" fillId="5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21" fillId="5" borderId="0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164" fontId="0" fillId="0" borderId="22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</cellXfs>
  <cellStyles count="7">
    <cellStyle name="Currency 2" xfId="3" xr:uid="{F6C3EE29-008F-4AAB-B316-D1F217A5BA85}"/>
    <cellStyle name="Hyperlink" xfId="4" builtinId="8"/>
    <cellStyle name="Hyperlink 2" xfId="5" xr:uid="{3960C80F-D485-4EB4-A646-BD10428DC970}"/>
    <cellStyle name="Normal" xfId="0" builtinId="0"/>
    <cellStyle name="Normal 9" xfId="6" xr:uid="{17C9CC99-0C39-4C59-889B-3C0F4466DD8D}"/>
    <cellStyle name="Percent" xfId="1" builtinId="5"/>
    <cellStyle name="Percent 2" xfId="2" xr:uid="{0592DC13-6FB0-402A-A06C-3722BF7096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ADB2.BA667DD0" TargetMode="External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D4E97D-40F3-4139-AE8A-E6738F083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710" y="0"/>
          <a:ext cx="1308281" cy="35354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B51A68-8EC6-483E-88E4-01C3E7BE2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7360" y="0"/>
          <a:ext cx="1308281" cy="3535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F20140-1A57-4411-8D4D-9F2D4CA55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7360" y="0"/>
          <a:ext cx="1308281" cy="3535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701C85-CD75-4DBF-9F60-F80E4900E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7360" y="0"/>
          <a:ext cx="1308281" cy="35354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</xdr:colOff>
      <xdr:row>4</xdr:row>
      <xdr:rowOff>123825</xdr:rowOff>
    </xdr:to>
    <xdr:pic>
      <xdr:nvPicPr>
        <xdr:cNvPr id="2" name="Picture 13" descr="cid:image001.jpg@01D492E9.021AC0D0">
          <a:extLst>
            <a:ext uri="{FF2B5EF4-FFF2-40B4-BE49-F238E27FC236}">
              <a16:creationId xmlns:a16="http://schemas.microsoft.com/office/drawing/2014/main" id="{4A211865-1B01-4F46-9DA1-DCC164410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158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897466</xdr:colOff>
      <xdr:row>2</xdr:row>
      <xdr:rowOff>76199</xdr:rowOff>
    </xdr:from>
    <xdr:ext cx="6714067" cy="13049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81262F8-AA55-46A7-AEBE-59FD5F3B3C85}"/>
            </a:ext>
          </a:extLst>
        </xdr:cNvPr>
        <xdr:cNvSpPr txBox="1"/>
      </xdr:nvSpPr>
      <xdr:spPr>
        <a:xfrm>
          <a:off x="5602816" y="704849"/>
          <a:ext cx="6714067" cy="13049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Notes: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Orders with 50+ units to qualify for free-freight and 60-day billing.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Discounts for New Releases: 1-2 copies = 50%; 3-5 = 52%; 6+ = 55%.  You may add additional products of your choice to the bottom of this form and they will receive 48% and ship free-freight .  Items with a discount of 70% or greater are non-returnable.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Prices are subject to Change and Backlist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backordered items cancel and are excluded from this promotion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7D3531-EA7B-4656-93DE-208B0D697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710" y="0"/>
          <a:ext cx="1308281" cy="353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EB9334-AFBB-4049-AE5C-9C1A7C608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710" y="0"/>
          <a:ext cx="1308281" cy="3535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916765</xdr:colOff>
      <xdr:row>0</xdr:row>
      <xdr:rowOff>0</xdr:rowOff>
    </xdr:from>
    <xdr:to>
      <xdr:col>5</xdr:col>
      <xdr:colOff>529597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BEAD25-B42C-4ACF-B240-EDBBEF19F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865" y="0"/>
          <a:ext cx="1308282" cy="3535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916765</xdr:colOff>
      <xdr:row>0</xdr:row>
      <xdr:rowOff>0</xdr:rowOff>
    </xdr:from>
    <xdr:to>
      <xdr:col>5</xdr:col>
      <xdr:colOff>529598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0771C1-BC8E-4010-B9CD-81ABB37D1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865" y="0"/>
          <a:ext cx="1308282" cy="3535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916765</xdr:colOff>
      <xdr:row>0</xdr:row>
      <xdr:rowOff>0</xdr:rowOff>
    </xdr:from>
    <xdr:to>
      <xdr:col>5</xdr:col>
      <xdr:colOff>529597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C7A5ED-1671-458B-B8B1-0A1E237C2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865" y="0"/>
          <a:ext cx="1308282" cy="3535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2</xdr:col>
      <xdr:colOff>781050</xdr:colOff>
      <xdr:row>0</xdr:row>
      <xdr:rowOff>476250</xdr:rowOff>
    </xdr:to>
    <xdr:pic>
      <xdr:nvPicPr>
        <xdr:cNvPr id="2" name="Picture 1" descr="Description: HCP_CPD_Umbrella_logo4sig">
          <a:extLst>
            <a:ext uri="{FF2B5EF4-FFF2-40B4-BE49-F238E27FC236}">
              <a16:creationId xmlns:a16="http://schemas.microsoft.com/office/drawing/2014/main" id="{C0EA524E-E332-4B21-ADDB-611E75EC8CD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85725"/>
          <a:ext cx="21050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0B92F2-87FC-482D-9792-B7533CA8B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7360" y="0"/>
          <a:ext cx="1308281" cy="3535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CD86BD-1CC2-4D03-BA3E-3EA2BBB5F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7360" y="0"/>
          <a:ext cx="1308281" cy="353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A15BA-48FE-4866-A409-ABE171425785}">
  <dimension ref="A1:H17"/>
  <sheetViews>
    <sheetView view="pageBreakPreview" zoomScale="112" zoomScaleNormal="100" zoomScaleSheetLayoutView="112" workbookViewId="0">
      <selection activeCell="H19" sqref="H19"/>
    </sheetView>
  </sheetViews>
  <sheetFormatPr defaultRowHeight="15" x14ac:dyDescent="0.25"/>
  <cols>
    <col min="1" max="1" width="16.7109375" customWidth="1"/>
    <col min="2" max="2" width="27.28515625" bestFit="1" customWidth="1"/>
    <col min="3" max="3" width="15.7109375" style="1" customWidth="1"/>
    <col min="4" max="4" width="13.7109375" customWidth="1"/>
    <col min="5" max="5" width="11.7109375" customWidth="1"/>
    <col min="6" max="6" width="13.7109375" customWidth="1"/>
    <col min="7" max="8" width="15.7109375" customWidth="1"/>
    <col min="9" max="9" width="9.42578125" bestFit="1" customWidth="1"/>
  </cols>
  <sheetData>
    <row r="1" spans="1:8" ht="20.100000000000001" customHeight="1" x14ac:dyDescent="0.35">
      <c r="A1" s="106" t="s">
        <v>29</v>
      </c>
      <c r="B1" s="107"/>
      <c r="H1" s="7" t="s">
        <v>135</v>
      </c>
    </row>
    <row r="2" spans="1:8" ht="20.100000000000001" customHeight="1" x14ac:dyDescent="0.25">
      <c r="A2" s="108"/>
      <c r="B2" s="109"/>
    </row>
    <row r="3" spans="1:8" ht="20.100000000000001" customHeight="1" x14ac:dyDescent="0.25">
      <c r="A3" s="108"/>
      <c r="B3" s="109"/>
      <c r="D3" s="10" t="s">
        <v>12</v>
      </c>
      <c r="E3" s="2"/>
      <c r="F3" s="2"/>
      <c r="G3" s="11" t="s">
        <v>8</v>
      </c>
      <c r="H3" s="2"/>
    </row>
    <row r="4" spans="1:8" ht="20.100000000000001" customHeight="1" x14ac:dyDescent="0.25">
      <c r="A4" s="108"/>
      <c r="B4" s="109"/>
      <c r="D4" s="10" t="s">
        <v>13</v>
      </c>
      <c r="E4" s="3"/>
      <c r="F4" s="3"/>
      <c r="G4" s="11" t="s">
        <v>9</v>
      </c>
      <c r="H4" s="3"/>
    </row>
    <row r="5" spans="1:8" ht="20.100000000000001" customHeight="1" x14ac:dyDescent="0.25">
      <c r="A5" s="108"/>
      <c r="B5" s="109"/>
      <c r="D5" s="10" t="s">
        <v>28</v>
      </c>
      <c r="E5" s="3"/>
      <c r="F5" s="3"/>
      <c r="G5" s="11" t="s">
        <v>10</v>
      </c>
      <c r="H5" s="3"/>
    </row>
    <row r="6" spans="1:8" ht="20.100000000000001" customHeight="1" thickBot="1" x14ac:dyDescent="0.3">
      <c r="A6" s="110"/>
      <c r="B6" s="111"/>
      <c r="D6" s="10" t="s">
        <v>14</v>
      </c>
      <c r="E6" s="3"/>
      <c r="F6" s="3"/>
      <c r="G6" s="11" t="s">
        <v>11</v>
      </c>
      <c r="H6" s="3"/>
    </row>
    <row r="8" spans="1:8" s="6" customFormat="1" ht="22.5" customHeight="1" x14ac:dyDescent="0.25">
      <c r="A8" s="42" t="s">
        <v>17</v>
      </c>
      <c r="B8" s="43"/>
      <c r="C8" s="67"/>
      <c r="D8" s="42" t="s">
        <v>35</v>
      </c>
      <c r="E8" s="46"/>
      <c r="F8" s="47"/>
      <c r="G8" s="56" t="s">
        <v>15</v>
      </c>
      <c r="H8" s="56" t="s">
        <v>16</v>
      </c>
    </row>
    <row r="9" spans="1:8" x14ac:dyDescent="0.25">
      <c r="A9" s="73" t="s">
        <v>18</v>
      </c>
      <c r="B9" s="6" t="s">
        <v>38</v>
      </c>
      <c r="C9" s="74"/>
      <c r="D9" s="79" t="s">
        <v>30</v>
      </c>
      <c r="E9" s="6"/>
      <c r="F9" s="80"/>
      <c r="G9" s="57"/>
      <c r="H9" s="57"/>
    </row>
    <row r="10" spans="1:8" ht="30.75" customHeight="1" x14ac:dyDescent="0.25">
      <c r="A10" s="73" t="s">
        <v>19</v>
      </c>
      <c r="B10" s="116" t="s">
        <v>36</v>
      </c>
      <c r="C10" s="117"/>
      <c r="D10" s="118" t="s">
        <v>37</v>
      </c>
      <c r="E10" s="119"/>
      <c r="F10" s="120"/>
      <c r="G10" s="112">
        <f>SUM(G15:G17)</f>
        <v>0</v>
      </c>
      <c r="H10" s="114">
        <f>SUM(H15:H17)</f>
        <v>0</v>
      </c>
    </row>
    <row r="11" spans="1:8" ht="15" customHeight="1" x14ac:dyDescent="0.25">
      <c r="A11" s="73" t="s">
        <v>21</v>
      </c>
      <c r="B11" s="75">
        <v>100</v>
      </c>
      <c r="C11" s="74"/>
      <c r="D11" s="79" t="s">
        <v>32</v>
      </c>
      <c r="E11" s="6"/>
      <c r="F11" s="80"/>
      <c r="G11" s="112"/>
      <c r="H11" s="114"/>
    </row>
    <row r="12" spans="1:8" ht="15" customHeight="1" x14ac:dyDescent="0.25">
      <c r="A12" s="73" t="s">
        <v>20</v>
      </c>
      <c r="B12" s="6" t="s">
        <v>31</v>
      </c>
      <c r="C12" s="74"/>
      <c r="D12" s="79" t="s">
        <v>34</v>
      </c>
      <c r="E12" s="6"/>
      <c r="F12" s="80"/>
      <c r="G12" s="112"/>
      <c r="H12" s="114"/>
    </row>
    <row r="13" spans="1:8" ht="15.75" customHeight="1" x14ac:dyDescent="0.25">
      <c r="A13" s="76" t="s">
        <v>23</v>
      </c>
      <c r="B13" s="77" t="s">
        <v>33</v>
      </c>
      <c r="C13" s="78"/>
      <c r="D13" s="66"/>
      <c r="E13" s="77"/>
      <c r="F13" s="81"/>
      <c r="G13" s="113"/>
      <c r="H13" s="115"/>
    </row>
    <row r="14" spans="1:8" s="8" customFormat="1" ht="24.75" customHeight="1" x14ac:dyDescent="0.25">
      <c r="A14" s="32" t="s">
        <v>24</v>
      </c>
      <c r="B14" s="32" t="s">
        <v>1</v>
      </c>
      <c r="C14" s="32" t="s">
        <v>25</v>
      </c>
      <c r="D14" s="32" t="s">
        <v>5</v>
      </c>
      <c r="E14" s="32" t="s">
        <v>26</v>
      </c>
      <c r="F14" s="32" t="s">
        <v>27</v>
      </c>
      <c r="G14" s="32" t="s">
        <v>6</v>
      </c>
      <c r="H14" s="32" t="s">
        <v>7</v>
      </c>
    </row>
    <row r="15" spans="1:8" s="6" customFormat="1" ht="30" customHeight="1" x14ac:dyDescent="0.25">
      <c r="A15" s="33">
        <v>9781087788364</v>
      </c>
      <c r="B15" s="17" t="s">
        <v>136</v>
      </c>
      <c r="C15" s="13" t="s">
        <v>137</v>
      </c>
      <c r="D15" s="15">
        <v>24.99</v>
      </c>
      <c r="E15" s="15"/>
      <c r="F15" s="65"/>
      <c r="G15" s="13"/>
      <c r="H15" s="35">
        <f>G15*D15*(1-F15)</f>
        <v>0</v>
      </c>
    </row>
    <row r="16" spans="1:8" ht="30" customHeight="1" x14ac:dyDescent="0.25">
      <c r="A16" s="33">
        <v>9781087730240</v>
      </c>
      <c r="B16" s="17" t="s">
        <v>138</v>
      </c>
      <c r="C16" s="13"/>
      <c r="D16" s="15">
        <v>59.99</v>
      </c>
      <c r="E16" s="15">
        <v>41.97</v>
      </c>
      <c r="F16" s="65"/>
      <c r="G16" s="13"/>
      <c r="H16" s="35">
        <f>G16*D16*(1-F16)</f>
        <v>0</v>
      </c>
    </row>
    <row r="17" spans="1:8" ht="30" customHeight="1" x14ac:dyDescent="0.25">
      <c r="A17" s="33">
        <v>9781430082538</v>
      </c>
      <c r="B17" s="17" t="s">
        <v>139</v>
      </c>
      <c r="C17" s="13"/>
      <c r="D17" s="15">
        <v>54.99</v>
      </c>
      <c r="E17" s="15">
        <v>38.97</v>
      </c>
      <c r="F17" s="65"/>
      <c r="G17" s="13"/>
      <c r="H17" s="35">
        <f>G17*D17*(1-F17)</f>
        <v>0</v>
      </c>
    </row>
  </sheetData>
  <sortState xmlns:xlrd2="http://schemas.microsoft.com/office/spreadsheetml/2017/richdata2" ref="A15:E17">
    <sortCondition ref="B15:B17"/>
  </sortState>
  <mergeCells count="5">
    <mergeCell ref="A1:B6"/>
    <mergeCell ref="G10:G13"/>
    <mergeCell ref="H10:H13"/>
    <mergeCell ref="B10:C10"/>
    <mergeCell ref="D10:F10"/>
  </mergeCells>
  <printOptions horizontalCentered="1"/>
  <pageMargins left="0.25" right="0.25" top="0.31" bottom="0.75" header="0.3" footer="0.3"/>
  <pageSetup orientation="landscape" r:id="rId1"/>
  <headerFooter>
    <oddFooter>&amp;C&amp;A - Christmas Catalog Purchase Order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10921-F9DD-43B8-8162-3D03D09C755B}">
  <dimension ref="A1:H15"/>
  <sheetViews>
    <sheetView view="pageBreakPreview" zoomScale="112" zoomScaleNormal="100" zoomScaleSheetLayoutView="112" workbookViewId="0">
      <selection activeCell="B18" sqref="B18"/>
    </sheetView>
  </sheetViews>
  <sheetFormatPr defaultRowHeight="15" x14ac:dyDescent="0.25"/>
  <cols>
    <col min="1" max="1" width="16.7109375" customWidth="1"/>
    <col min="2" max="2" width="31" customWidth="1"/>
    <col min="3" max="3" width="15.7109375" style="1" customWidth="1"/>
    <col min="4" max="4" width="13.7109375" customWidth="1"/>
    <col min="5" max="5" width="11.7109375" customWidth="1"/>
    <col min="6" max="6" width="13.7109375" customWidth="1"/>
    <col min="7" max="8" width="15.7109375" customWidth="1"/>
    <col min="9" max="9" width="9.42578125" bestFit="1" customWidth="1"/>
  </cols>
  <sheetData>
    <row r="1" spans="1:8" ht="20.100000000000001" customHeight="1" x14ac:dyDescent="0.35">
      <c r="A1" s="106" t="s">
        <v>104</v>
      </c>
      <c r="B1" s="107"/>
      <c r="H1" s="7" t="s">
        <v>135</v>
      </c>
    </row>
    <row r="2" spans="1:8" ht="20.100000000000001" customHeight="1" x14ac:dyDescent="0.25">
      <c r="A2" s="108"/>
      <c r="B2" s="109"/>
    </row>
    <row r="3" spans="1:8" ht="20.100000000000001" customHeight="1" x14ac:dyDescent="0.25">
      <c r="A3" s="108"/>
      <c r="B3" s="109"/>
      <c r="D3" s="10" t="s">
        <v>12</v>
      </c>
      <c r="E3" s="2"/>
      <c r="F3" s="2"/>
      <c r="G3" s="11" t="s">
        <v>8</v>
      </c>
      <c r="H3" s="2"/>
    </row>
    <row r="4" spans="1:8" ht="20.100000000000001" customHeight="1" x14ac:dyDescent="0.25">
      <c r="A4" s="108"/>
      <c r="B4" s="109"/>
      <c r="D4" s="10" t="s">
        <v>13</v>
      </c>
      <c r="E4" s="3"/>
      <c r="F4" s="3"/>
      <c r="G4" s="11" t="s">
        <v>9</v>
      </c>
      <c r="H4" s="3"/>
    </row>
    <row r="5" spans="1:8" ht="20.100000000000001" customHeight="1" x14ac:dyDescent="0.25">
      <c r="A5" s="108"/>
      <c r="B5" s="109"/>
      <c r="D5" s="10" t="s">
        <v>28</v>
      </c>
      <c r="E5" s="3"/>
      <c r="F5" s="3"/>
      <c r="G5" s="11" t="s">
        <v>10</v>
      </c>
      <c r="H5" s="3"/>
    </row>
    <row r="6" spans="1:8" ht="20.100000000000001" customHeight="1" thickBot="1" x14ac:dyDescent="0.3">
      <c r="A6" s="110"/>
      <c r="B6" s="111"/>
      <c r="D6" s="10" t="s">
        <v>14</v>
      </c>
      <c r="E6" s="3"/>
      <c r="F6" s="3"/>
      <c r="G6" s="11" t="s">
        <v>11</v>
      </c>
      <c r="H6" s="3"/>
    </row>
    <row r="8" spans="1:8" s="6" customFormat="1" ht="22.5" customHeight="1" x14ac:dyDescent="0.25">
      <c r="A8" s="42" t="s">
        <v>17</v>
      </c>
      <c r="B8" s="43"/>
      <c r="C8" s="44"/>
      <c r="D8" s="45"/>
      <c r="E8" s="46"/>
      <c r="F8" s="47"/>
      <c r="G8" s="56" t="s">
        <v>15</v>
      </c>
      <c r="H8" s="56" t="s">
        <v>16</v>
      </c>
    </row>
    <row r="9" spans="1:8" x14ac:dyDescent="0.25">
      <c r="A9" s="48"/>
      <c r="B9" s="37"/>
      <c r="C9" s="37"/>
      <c r="D9" s="38"/>
      <c r="E9" s="39"/>
      <c r="F9" s="49"/>
      <c r="G9" s="57"/>
      <c r="H9" s="57"/>
    </row>
    <row r="10" spans="1:8" ht="15" customHeight="1" x14ac:dyDescent="0.25">
      <c r="A10" s="48"/>
      <c r="B10" s="40"/>
      <c r="D10" s="39"/>
      <c r="E10" s="39"/>
      <c r="F10" s="49"/>
      <c r="G10" s="112">
        <f>SUM(G15:G15)</f>
        <v>0</v>
      </c>
      <c r="H10" s="114">
        <f>SUM(H15:H15)</f>
        <v>0</v>
      </c>
    </row>
    <row r="11" spans="1:8" ht="15" customHeight="1" x14ac:dyDescent="0.25">
      <c r="A11" s="48"/>
      <c r="B11" s="41"/>
      <c r="D11" s="39"/>
      <c r="E11" s="39"/>
      <c r="F11" s="49"/>
      <c r="G11" s="112"/>
      <c r="H11" s="114"/>
    </row>
    <row r="12" spans="1:8" ht="15" customHeight="1" x14ac:dyDescent="0.25">
      <c r="A12" s="48"/>
      <c r="D12" s="39"/>
      <c r="E12" s="39"/>
      <c r="F12" s="49"/>
      <c r="G12" s="112"/>
      <c r="H12" s="114"/>
    </row>
    <row r="13" spans="1:8" ht="15.75" customHeight="1" x14ac:dyDescent="0.25">
      <c r="A13" s="51"/>
      <c r="B13" s="52"/>
      <c r="C13" s="53"/>
      <c r="D13" s="54"/>
      <c r="E13" s="54"/>
      <c r="F13" s="55"/>
      <c r="G13" s="113"/>
      <c r="H13" s="115"/>
    </row>
    <row r="14" spans="1:8" s="8" customFormat="1" ht="24.75" customHeight="1" x14ac:dyDescent="0.25">
      <c r="A14" s="32" t="s">
        <v>24</v>
      </c>
      <c r="B14" s="32" t="s">
        <v>1</v>
      </c>
      <c r="C14" s="32" t="s">
        <v>25</v>
      </c>
      <c r="D14" s="32" t="s">
        <v>5</v>
      </c>
      <c r="E14" s="32" t="s">
        <v>26</v>
      </c>
      <c r="F14" s="32" t="s">
        <v>27</v>
      </c>
      <c r="G14" s="32" t="s">
        <v>6</v>
      </c>
      <c r="H14" s="32" t="s">
        <v>7</v>
      </c>
    </row>
    <row r="15" spans="1:8" s="6" customFormat="1" ht="30" customHeight="1" x14ac:dyDescent="0.25">
      <c r="A15" s="33">
        <v>9780825448225</v>
      </c>
      <c r="B15" s="17" t="s">
        <v>105</v>
      </c>
      <c r="C15" s="34" t="s">
        <v>106</v>
      </c>
      <c r="D15" s="15">
        <v>21.99</v>
      </c>
      <c r="E15" s="15"/>
      <c r="F15" s="65"/>
      <c r="G15" s="13"/>
      <c r="H15" s="35">
        <f>G15*D15*(1-F15)</f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scale="99" orientation="landscape" r:id="rId1"/>
  <headerFooter>
    <oddFooter>&amp;C&amp;A - Christmas Catalog Purchase Order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9FA51-1360-411F-9176-5561AA3FFD00}">
  <dimension ref="A1:H15"/>
  <sheetViews>
    <sheetView view="pageBreakPreview" zoomScale="112" zoomScaleNormal="100" zoomScaleSheetLayoutView="112" workbookViewId="0">
      <selection activeCell="E12" sqref="E12"/>
    </sheetView>
  </sheetViews>
  <sheetFormatPr defaultRowHeight="15" x14ac:dyDescent="0.25"/>
  <cols>
    <col min="1" max="1" width="16.7109375" customWidth="1"/>
    <col min="2" max="2" width="31" customWidth="1"/>
    <col min="3" max="3" width="15.7109375" style="1" customWidth="1"/>
    <col min="4" max="4" width="13.7109375" customWidth="1"/>
    <col min="5" max="5" width="11.7109375" customWidth="1"/>
    <col min="6" max="6" width="14.7109375" customWidth="1"/>
    <col min="7" max="8" width="15.7109375" customWidth="1"/>
    <col min="9" max="9" width="9.42578125" bestFit="1" customWidth="1"/>
  </cols>
  <sheetData>
    <row r="1" spans="1:8" ht="20.100000000000001" customHeight="1" x14ac:dyDescent="0.35">
      <c r="A1" s="106" t="s">
        <v>111</v>
      </c>
      <c r="B1" s="107"/>
      <c r="H1" s="7" t="s">
        <v>135</v>
      </c>
    </row>
    <row r="2" spans="1:8" ht="20.100000000000001" customHeight="1" x14ac:dyDescent="0.25">
      <c r="A2" s="108"/>
      <c r="B2" s="109"/>
    </row>
    <row r="3" spans="1:8" ht="20.100000000000001" customHeight="1" x14ac:dyDescent="0.25">
      <c r="A3" s="108"/>
      <c r="B3" s="109"/>
      <c r="D3" s="10" t="s">
        <v>12</v>
      </c>
      <c r="E3" s="2"/>
      <c r="F3" s="2"/>
      <c r="G3" s="11" t="s">
        <v>8</v>
      </c>
      <c r="H3" s="2"/>
    </row>
    <row r="4" spans="1:8" ht="20.100000000000001" customHeight="1" x14ac:dyDescent="0.25">
      <c r="A4" s="108"/>
      <c r="B4" s="109"/>
      <c r="D4" s="10" t="s">
        <v>13</v>
      </c>
      <c r="E4" s="3"/>
      <c r="F4" s="3"/>
      <c r="G4" s="11" t="s">
        <v>9</v>
      </c>
      <c r="H4" s="3"/>
    </row>
    <row r="5" spans="1:8" ht="20.100000000000001" customHeight="1" x14ac:dyDescent="0.25">
      <c r="A5" s="108"/>
      <c r="B5" s="109"/>
      <c r="D5" s="10" t="s">
        <v>28</v>
      </c>
      <c r="E5" s="3"/>
      <c r="F5" s="3"/>
      <c r="G5" s="11" t="s">
        <v>10</v>
      </c>
      <c r="H5" s="3"/>
    </row>
    <row r="6" spans="1:8" ht="20.100000000000001" customHeight="1" thickBot="1" x14ac:dyDescent="0.3">
      <c r="A6" s="110"/>
      <c r="B6" s="111"/>
      <c r="D6" s="10" t="s">
        <v>14</v>
      </c>
      <c r="E6" s="3"/>
      <c r="F6" s="3"/>
      <c r="G6" s="11" t="s">
        <v>11</v>
      </c>
      <c r="H6" s="3"/>
    </row>
    <row r="8" spans="1:8" s="6" customFormat="1" ht="22.5" customHeight="1" x14ac:dyDescent="0.25">
      <c r="A8" s="42" t="s">
        <v>17</v>
      </c>
      <c r="B8" s="43"/>
      <c r="C8" s="44"/>
      <c r="D8" s="45"/>
      <c r="E8" s="46"/>
      <c r="F8" s="47"/>
      <c r="G8" s="56" t="s">
        <v>15</v>
      </c>
      <c r="H8" s="56" t="s">
        <v>16</v>
      </c>
    </row>
    <row r="9" spans="1:8" x14ac:dyDescent="0.25">
      <c r="A9" s="48" t="s">
        <v>18</v>
      </c>
      <c r="B9" s="37" t="s">
        <v>107</v>
      </c>
      <c r="C9" s="37"/>
      <c r="D9" s="38"/>
      <c r="E9" s="39"/>
      <c r="F9" s="49"/>
      <c r="G9" s="57"/>
      <c r="H9" s="57"/>
    </row>
    <row r="10" spans="1:8" ht="15" customHeight="1" x14ac:dyDescent="0.25">
      <c r="A10" s="48"/>
      <c r="B10" s="40" t="s">
        <v>108</v>
      </c>
      <c r="D10" s="39"/>
      <c r="E10" s="39"/>
      <c r="F10" s="49"/>
      <c r="G10" s="112">
        <f>SUM(G15:G15)</f>
        <v>0</v>
      </c>
      <c r="H10" s="114">
        <f>SUM(H15:H15)</f>
        <v>0</v>
      </c>
    </row>
    <row r="11" spans="1:8" ht="15" customHeight="1" x14ac:dyDescent="0.25">
      <c r="A11" s="50"/>
      <c r="B11" s="41" t="s">
        <v>109</v>
      </c>
      <c r="D11" s="39"/>
      <c r="E11" s="39"/>
      <c r="F11" s="49"/>
      <c r="G11" s="112"/>
      <c r="H11" s="114"/>
    </row>
    <row r="12" spans="1:8" ht="15" customHeight="1" x14ac:dyDescent="0.25">
      <c r="A12" s="48" t="s">
        <v>20</v>
      </c>
      <c r="B12" t="s">
        <v>110</v>
      </c>
      <c r="D12" s="39"/>
      <c r="E12" s="39"/>
      <c r="F12" s="49"/>
      <c r="G12" s="112"/>
      <c r="H12" s="114"/>
    </row>
    <row r="13" spans="1:8" ht="15.75" customHeight="1" x14ac:dyDescent="0.25">
      <c r="A13" s="51" t="s">
        <v>23</v>
      </c>
      <c r="B13" s="52" t="s">
        <v>22</v>
      </c>
      <c r="C13" s="53"/>
      <c r="D13" s="54"/>
      <c r="E13" s="54"/>
      <c r="F13" s="55"/>
      <c r="G13" s="113"/>
      <c r="H13" s="115"/>
    </row>
    <row r="14" spans="1:8" s="8" customFormat="1" ht="24.75" customHeight="1" x14ac:dyDescent="0.25">
      <c r="A14" s="32" t="s">
        <v>24</v>
      </c>
      <c r="B14" s="32" t="s">
        <v>1</v>
      </c>
      <c r="C14" s="32" t="s">
        <v>25</v>
      </c>
      <c r="D14" s="32" t="s">
        <v>5</v>
      </c>
      <c r="E14" s="32" t="s">
        <v>26</v>
      </c>
      <c r="F14" s="32" t="s">
        <v>27</v>
      </c>
      <c r="G14" s="32" t="s">
        <v>6</v>
      </c>
      <c r="H14" s="32" t="s">
        <v>7</v>
      </c>
    </row>
    <row r="15" spans="1:8" s="6" customFormat="1" ht="30" customHeight="1" x14ac:dyDescent="0.25">
      <c r="A15" s="33">
        <v>9780802429407</v>
      </c>
      <c r="B15" s="17" t="s">
        <v>189</v>
      </c>
      <c r="C15" s="34" t="s">
        <v>190</v>
      </c>
      <c r="D15" s="15">
        <v>12.99</v>
      </c>
      <c r="E15" s="15"/>
      <c r="F15" s="65"/>
      <c r="G15" s="13"/>
      <c r="H15" s="35">
        <f>G15*D15*(1-F15)</f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scale="99" orientation="landscape" r:id="rId1"/>
  <headerFooter>
    <oddFooter>&amp;C&amp;A - Christmas Catalog Purchase Order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C778C-DCE2-448A-AE5C-9A96DC074731}">
  <dimension ref="A1:H17"/>
  <sheetViews>
    <sheetView view="pageBreakPreview" zoomScale="112" zoomScaleNormal="100" zoomScaleSheetLayoutView="112" workbookViewId="0">
      <selection activeCell="B22" sqref="B22"/>
    </sheetView>
  </sheetViews>
  <sheetFormatPr defaultRowHeight="15" x14ac:dyDescent="0.25"/>
  <cols>
    <col min="1" max="1" width="16.7109375" customWidth="1"/>
    <col min="2" max="2" width="31" customWidth="1"/>
    <col min="3" max="3" width="15.7109375" style="1" customWidth="1"/>
    <col min="4" max="4" width="13.7109375" customWidth="1"/>
    <col min="5" max="5" width="11.7109375" customWidth="1"/>
    <col min="6" max="6" width="14.28515625" customWidth="1"/>
    <col min="7" max="8" width="15.7109375" customWidth="1"/>
    <col min="9" max="9" width="9.42578125" bestFit="1" customWidth="1"/>
  </cols>
  <sheetData>
    <row r="1" spans="1:8" ht="20.100000000000001" customHeight="1" x14ac:dyDescent="0.35">
      <c r="A1" s="106" t="s">
        <v>112</v>
      </c>
      <c r="B1" s="107"/>
      <c r="H1" s="7" t="s">
        <v>135</v>
      </c>
    </row>
    <row r="2" spans="1:8" ht="20.100000000000001" customHeight="1" x14ac:dyDescent="0.25">
      <c r="A2" s="108"/>
      <c r="B2" s="109"/>
    </row>
    <row r="3" spans="1:8" ht="20.100000000000001" customHeight="1" x14ac:dyDescent="0.25">
      <c r="A3" s="108"/>
      <c r="B3" s="109"/>
      <c r="D3" s="10" t="s">
        <v>12</v>
      </c>
      <c r="E3" s="2"/>
      <c r="F3" s="2"/>
      <c r="G3" s="11" t="s">
        <v>8</v>
      </c>
      <c r="H3" s="2"/>
    </row>
    <row r="4" spans="1:8" ht="20.100000000000001" customHeight="1" x14ac:dyDescent="0.25">
      <c r="A4" s="108"/>
      <c r="B4" s="109"/>
      <c r="D4" s="10" t="s">
        <v>13</v>
      </c>
      <c r="E4" s="3"/>
      <c r="F4" s="3"/>
      <c r="G4" s="11" t="s">
        <v>9</v>
      </c>
      <c r="H4" s="3"/>
    </row>
    <row r="5" spans="1:8" ht="20.100000000000001" customHeight="1" x14ac:dyDescent="0.25">
      <c r="A5" s="108"/>
      <c r="B5" s="109"/>
      <c r="D5" s="10" t="s">
        <v>28</v>
      </c>
      <c r="E5" s="3"/>
      <c r="F5" s="3"/>
      <c r="G5" s="11" t="s">
        <v>10</v>
      </c>
      <c r="H5" s="3"/>
    </row>
    <row r="6" spans="1:8" ht="20.100000000000001" customHeight="1" thickBot="1" x14ac:dyDescent="0.3">
      <c r="A6" s="110"/>
      <c r="B6" s="111"/>
      <c r="D6" s="10" t="s">
        <v>14</v>
      </c>
      <c r="E6" s="3"/>
      <c r="F6" s="3"/>
      <c r="G6" s="11" t="s">
        <v>11</v>
      </c>
      <c r="H6" s="3"/>
    </row>
    <row r="8" spans="1:8" s="6" customFormat="1" ht="22.5" customHeight="1" x14ac:dyDescent="0.25">
      <c r="A8" s="42" t="s">
        <v>17</v>
      </c>
      <c r="B8" s="43"/>
      <c r="C8" s="44"/>
      <c r="D8" s="45"/>
      <c r="E8" s="46"/>
      <c r="F8" s="47"/>
      <c r="G8" s="56" t="s">
        <v>15</v>
      </c>
      <c r="H8" s="56" t="s">
        <v>16</v>
      </c>
    </row>
    <row r="9" spans="1:8" x14ac:dyDescent="0.25">
      <c r="A9" s="48" t="s">
        <v>18</v>
      </c>
      <c r="B9" s="37">
        <v>0.45</v>
      </c>
      <c r="C9" s="37"/>
      <c r="D9" s="38"/>
      <c r="E9" s="39"/>
      <c r="F9" s="49"/>
      <c r="G9" s="57"/>
      <c r="H9" s="57"/>
    </row>
    <row r="10" spans="1:8" ht="15" customHeight="1" x14ac:dyDescent="0.25">
      <c r="A10" s="48" t="s">
        <v>58</v>
      </c>
      <c r="B10" s="40" t="s">
        <v>113</v>
      </c>
      <c r="D10" s="39"/>
      <c r="E10" s="39"/>
      <c r="F10" s="49"/>
      <c r="G10" s="112">
        <f>SUM(G15:G17)</f>
        <v>0</v>
      </c>
      <c r="H10" s="114">
        <f>SUM(H15:H17)</f>
        <v>0</v>
      </c>
    </row>
    <row r="11" spans="1:8" ht="15" customHeight="1" x14ac:dyDescent="0.25">
      <c r="A11" s="48" t="s">
        <v>20</v>
      </c>
      <c r="B11" s="41" t="s">
        <v>59</v>
      </c>
      <c r="D11" s="39"/>
      <c r="E11" s="39"/>
      <c r="F11" s="49"/>
      <c r="G11" s="112"/>
      <c r="H11" s="114"/>
    </row>
    <row r="12" spans="1:8" ht="15" customHeight="1" x14ac:dyDescent="0.25">
      <c r="A12" s="48" t="s">
        <v>21</v>
      </c>
      <c r="B12" t="s">
        <v>22</v>
      </c>
      <c r="D12" s="39"/>
      <c r="E12" s="39"/>
      <c r="F12" s="49"/>
      <c r="G12" s="112"/>
      <c r="H12" s="114"/>
    </row>
    <row r="13" spans="1:8" ht="15.75" customHeight="1" x14ac:dyDescent="0.25">
      <c r="A13" s="51" t="s">
        <v>23</v>
      </c>
      <c r="B13" s="52" t="s">
        <v>22</v>
      </c>
      <c r="C13" s="53"/>
      <c r="D13" s="54"/>
      <c r="E13" s="54"/>
      <c r="F13" s="55"/>
      <c r="G13" s="113"/>
      <c r="H13" s="115"/>
    </row>
    <row r="14" spans="1:8" s="8" customFormat="1" ht="24.75" customHeight="1" x14ac:dyDescent="0.25">
      <c r="A14" s="32" t="s">
        <v>24</v>
      </c>
      <c r="B14" s="32" t="s">
        <v>1</v>
      </c>
      <c r="C14" s="32" t="s">
        <v>25</v>
      </c>
      <c r="D14" s="32" t="s">
        <v>5</v>
      </c>
      <c r="E14" s="32" t="s">
        <v>26</v>
      </c>
      <c r="F14" s="32" t="s">
        <v>27</v>
      </c>
      <c r="G14" s="32" t="s">
        <v>6</v>
      </c>
      <c r="H14" s="32" t="s">
        <v>7</v>
      </c>
    </row>
    <row r="15" spans="1:8" s="6" customFormat="1" ht="30" customHeight="1" x14ac:dyDescent="0.25">
      <c r="A15" s="33">
        <v>9781784988050</v>
      </c>
      <c r="B15" s="17" t="s">
        <v>191</v>
      </c>
      <c r="C15" s="34" t="s">
        <v>192</v>
      </c>
      <c r="D15" s="15">
        <v>16.989999999999998</v>
      </c>
      <c r="E15" s="15"/>
      <c r="F15" s="58">
        <v>0.45</v>
      </c>
      <c r="G15" s="13"/>
      <c r="H15" s="35">
        <f>G15*D15*(1-F15)</f>
        <v>0</v>
      </c>
    </row>
    <row r="16" spans="1:8" ht="30" customHeight="1" x14ac:dyDescent="0.25">
      <c r="A16" s="33">
        <v>9781784988951</v>
      </c>
      <c r="B16" s="17" t="s">
        <v>193</v>
      </c>
      <c r="C16" s="34" t="s">
        <v>194</v>
      </c>
      <c r="D16" s="15">
        <v>14.99</v>
      </c>
      <c r="E16" s="15"/>
      <c r="F16" s="58">
        <v>0.45</v>
      </c>
      <c r="G16" s="13"/>
      <c r="H16" s="35">
        <f t="shared" ref="H16:H17" si="0">G16*D16*(1-F16)</f>
        <v>0</v>
      </c>
    </row>
    <row r="17" spans="1:8" ht="30" customHeight="1" x14ac:dyDescent="0.25">
      <c r="A17" s="33">
        <v>9781784989354</v>
      </c>
      <c r="B17" s="17" t="s">
        <v>195</v>
      </c>
      <c r="C17" s="34" t="s">
        <v>196</v>
      </c>
      <c r="D17" s="15">
        <v>16.989999999999998</v>
      </c>
      <c r="E17" s="15"/>
      <c r="F17" s="58">
        <v>0.45</v>
      </c>
      <c r="G17" s="13"/>
      <c r="H17" s="35">
        <f t="shared" si="0"/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scale="99" orientation="landscape" r:id="rId1"/>
  <headerFooter>
    <oddFooter>&amp;C&amp;A - Christmas Catalog Purchase Order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541E4-874F-4E16-BB1B-0679F8215735}">
  <sheetPr>
    <pageSetUpPr fitToPage="1"/>
  </sheetPr>
  <dimension ref="A1:L33"/>
  <sheetViews>
    <sheetView view="pageBreakPreview" zoomScale="60" zoomScaleNormal="100" workbookViewId="0">
      <selection activeCell="H18" sqref="H18"/>
    </sheetView>
  </sheetViews>
  <sheetFormatPr defaultRowHeight="15" x14ac:dyDescent="0.25"/>
  <cols>
    <col min="1" max="1" width="18.140625" style="1" customWidth="1"/>
    <col min="2" max="2" width="9.7109375" customWidth="1"/>
    <col min="3" max="3" width="45.7109375" customWidth="1"/>
    <col min="4" max="4" width="24.140625" bestFit="1" customWidth="1"/>
    <col min="6" max="6" width="11.85546875" bestFit="1" customWidth="1"/>
    <col min="7" max="7" width="17.42578125" style="1" customWidth="1"/>
    <col min="8" max="8" width="9.85546875" style="92" customWidth="1"/>
    <col min="9" max="9" width="14.5703125" style="1" customWidth="1"/>
    <col min="10" max="10" width="11.85546875" customWidth="1"/>
    <col min="11" max="11" width="12.5703125" customWidth="1"/>
    <col min="12" max="12" width="16.7109375" style="16" bestFit="1" customWidth="1"/>
    <col min="13" max="13" width="14.28515625" customWidth="1"/>
  </cols>
  <sheetData>
    <row r="1" spans="1:12" ht="26.25" x14ac:dyDescent="0.4">
      <c r="A1" s="82"/>
      <c r="B1" s="83" t="s">
        <v>229</v>
      </c>
      <c r="C1" s="84"/>
      <c r="D1" s="85"/>
      <c r="E1" s="86"/>
      <c r="F1" s="84"/>
      <c r="G1" s="85"/>
      <c r="H1" s="86"/>
      <c r="I1" s="85"/>
      <c r="J1" s="85"/>
      <c r="K1" s="84"/>
      <c r="L1" s="87"/>
    </row>
    <row r="2" spans="1:12" ht="23.25" x14ac:dyDescent="0.25">
      <c r="A2" s="88"/>
      <c r="B2" s="223"/>
      <c r="C2" s="223"/>
      <c r="D2" s="223"/>
      <c r="E2" s="224" t="s">
        <v>114</v>
      </c>
      <c r="F2" s="223"/>
      <c r="G2" s="225"/>
      <c r="H2" s="226"/>
      <c r="I2" s="225"/>
      <c r="J2" s="223"/>
      <c r="K2" s="223"/>
      <c r="L2" s="89"/>
    </row>
    <row r="3" spans="1:12" x14ac:dyDescent="0.25">
      <c r="A3" s="134"/>
      <c r="B3" s="227"/>
      <c r="C3" s="228"/>
      <c r="D3" s="229"/>
      <c r="E3" s="230"/>
      <c r="F3" s="229"/>
      <c r="G3" s="229"/>
      <c r="H3" s="230"/>
      <c r="I3" s="229"/>
      <c r="J3" s="229"/>
      <c r="K3" s="230"/>
      <c r="L3" s="90"/>
    </row>
    <row r="4" spans="1:12" ht="15.6" customHeight="1" x14ac:dyDescent="0.25">
      <c r="A4" s="135" t="s">
        <v>8</v>
      </c>
      <c r="B4" s="231"/>
      <c r="C4" s="91"/>
      <c r="D4" s="229"/>
      <c r="E4" s="232"/>
      <c r="F4" s="232"/>
      <c r="G4" s="232"/>
      <c r="H4" s="232"/>
      <c r="I4" s="232"/>
      <c r="J4" s="232"/>
      <c r="K4" s="232"/>
      <c r="L4" s="90"/>
    </row>
    <row r="5" spans="1:12" ht="15.75" x14ac:dyDescent="0.25">
      <c r="A5" s="135" t="s">
        <v>12</v>
      </c>
      <c r="B5" s="231"/>
      <c r="C5" s="91"/>
      <c r="D5" s="229"/>
      <c r="E5" s="232"/>
      <c r="F5" s="232"/>
      <c r="G5" s="232"/>
      <c r="H5" s="232"/>
      <c r="I5" s="232"/>
      <c r="J5" s="232"/>
      <c r="K5" s="232"/>
      <c r="L5" s="90"/>
    </row>
    <row r="6" spans="1:12" ht="15.75" x14ac:dyDescent="0.25">
      <c r="A6" s="135" t="s">
        <v>13</v>
      </c>
      <c r="B6" s="231"/>
      <c r="C6" s="91"/>
      <c r="D6" s="229"/>
      <c r="E6" s="232"/>
      <c r="F6" s="232"/>
      <c r="G6" s="232"/>
      <c r="H6" s="232"/>
      <c r="I6" s="232"/>
      <c r="J6" s="232"/>
      <c r="K6" s="232"/>
      <c r="L6" s="90"/>
    </row>
    <row r="7" spans="1:12" ht="15.75" x14ac:dyDescent="0.25">
      <c r="A7" s="135" t="s">
        <v>115</v>
      </c>
      <c r="B7" s="231"/>
      <c r="C7" s="91"/>
      <c r="D7" s="229"/>
      <c r="E7" s="232"/>
      <c r="F7" s="232"/>
      <c r="G7" s="232"/>
      <c r="H7" s="232"/>
      <c r="I7" s="232"/>
      <c r="J7" s="232"/>
      <c r="K7" s="232"/>
      <c r="L7" s="90"/>
    </row>
    <row r="8" spans="1:12" ht="15.75" x14ac:dyDescent="0.25">
      <c r="A8" s="135" t="s">
        <v>9</v>
      </c>
      <c r="B8" s="231"/>
      <c r="C8" s="91"/>
      <c r="D8" s="229"/>
      <c r="E8" s="233"/>
      <c r="F8" s="234"/>
      <c r="G8" s="209"/>
      <c r="H8" s="235"/>
      <c r="I8" s="209"/>
      <c r="J8" s="229"/>
      <c r="K8" s="230"/>
      <c r="L8" s="90"/>
    </row>
    <row r="9" spans="1:12" x14ac:dyDescent="0.25">
      <c r="A9" s="93"/>
      <c r="B9" s="189" t="s">
        <v>116</v>
      </c>
      <c r="C9" s="94"/>
      <c r="D9" s="191"/>
      <c r="E9" s="234"/>
      <c r="F9" s="234"/>
      <c r="G9" s="209"/>
      <c r="H9" s="235"/>
      <c r="I9" s="209"/>
      <c r="J9" s="234"/>
      <c r="K9" s="192"/>
      <c r="L9" s="95"/>
    </row>
    <row r="10" spans="1:12" x14ac:dyDescent="0.25">
      <c r="A10" s="93"/>
      <c r="B10" s="189" t="s">
        <v>117</v>
      </c>
      <c r="C10" s="94"/>
      <c r="D10" s="191"/>
      <c r="E10" s="192"/>
      <c r="F10" s="229"/>
      <c r="G10" s="236" t="s">
        <v>118</v>
      </c>
      <c r="H10" s="230"/>
      <c r="I10" s="229"/>
      <c r="J10" s="192"/>
      <c r="K10" s="192"/>
      <c r="L10" s="95"/>
    </row>
    <row r="11" spans="1:12" ht="15.75" thickBot="1" x14ac:dyDescent="0.3">
      <c r="A11" s="93"/>
      <c r="B11" s="189" t="s">
        <v>10</v>
      </c>
      <c r="C11" s="190"/>
      <c r="D11" s="191"/>
      <c r="E11" s="192"/>
      <c r="F11" s="191"/>
      <c r="G11" s="193"/>
      <c r="H11" s="192"/>
      <c r="I11" s="192"/>
      <c r="J11" s="192"/>
      <c r="K11" s="192"/>
      <c r="L11" s="95"/>
    </row>
    <row r="12" spans="1:12" ht="45" x14ac:dyDescent="0.25">
      <c r="A12" s="199" t="s">
        <v>24</v>
      </c>
      <c r="B12" s="200" t="s">
        <v>119</v>
      </c>
      <c r="C12" s="200" t="s">
        <v>75</v>
      </c>
      <c r="D12" s="200" t="s">
        <v>120</v>
      </c>
      <c r="E12" s="201" t="s">
        <v>121</v>
      </c>
      <c r="F12" s="200" t="s">
        <v>122</v>
      </c>
      <c r="G12" s="200" t="s">
        <v>123</v>
      </c>
      <c r="H12" s="201" t="s">
        <v>124</v>
      </c>
      <c r="I12" s="202" t="s">
        <v>77</v>
      </c>
      <c r="J12" s="203" t="s">
        <v>125</v>
      </c>
      <c r="K12" s="204" t="s">
        <v>126</v>
      </c>
      <c r="L12" s="205" t="s">
        <v>127</v>
      </c>
    </row>
    <row r="13" spans="1:12" x14ac:dyDescent="0.25">
      <c r="A13" s="206"/>
      <c r="B13" s="170"/>
      <c r="C13" s="171" t="s">
        <v>230</v>
      </c>
      <c r="D13" s="172"/>
      <c r="E13" s="173"/>
      <c r="F13" s="172"/>
      <c r="G13" s="172"/>
      <c r="H13" s="174"/>
      <c r="I13" s="175"/>
      <c r="J13" s="176"/>
      <c r="K13" s="176"/>
      <c r="L13" s="207"/>
    </row>
    <row r="14" spans="1:12" s="181" customFormat="1" x14ac:dyDescent="0.25">
      <c r="A14" s="208">
        <v>9781496452856</v>
      </c>
      <c r="B14" s="179"/>
      <c r="C14" s="101" t="s">
        <v>132</v>
      </c>
      <c r="D14" s="5" t="s">
        <v>231</v>
      </c>
      <c r="E14" s="97">
        <v>54.99</v>
      </c>
      <c r="F14" s="5" t="s">
        <v>232</v>
      </c>
      <c r="G14" s="209" t="s">
        <v>129</v>
      </c>
      <c r="H14" s="97">
        <v>38.97</v>
      </c>
      <c r="I14" s="180" t="s">
        <v>128</v>
      </c>
      <c r="J14" s="99">
        <v>45245</v>
      </c>
      <c r="K14" s="99">
        <v>45318</v>
      </c>
      <c r="L14" s="210"/>
    </row>
    <row r="15" spans="1:12" s="181" customFormat="1" x14ac:dyDescent="0.25">
      <c r="A15" s="182" t="s">
        <v>233</v>
      </c>
      <c r="B15" s="179"/>
      <c r="C15" s="183" t="s">
        <v>132</v>
      </c>
      <c r="D15" s="5" t="s">
        <v>133</v>
      </c>
      <c r="E15" s="184">
        <v>54.99</v>
      </c>
      <c r="F15" s="5" t="s">
        <v>232</v>
      </c>
      <c r="G15" s="5" t="s">
        <v>129</v>
      </c>
      <c r="H15" s="184">
        <v>38.97</v>
      </c>
      <c r="I15" s="180" t="s">
        <v>128</v>
      </c>
      <c r="J15" s="99">
        <v>45245</v>
      </c>
      <c r="K15" s="99">
        <v>45318</v>
      </c>
      <c r="L15" s="211"/>
    </row>
    <row r="16" spans="1:12" s="188" customFormat="1" ht="15.75" x14ac:dyDescent="0.25">
      <c r="A16" s="185" t="s">
        <v>234</v>
      </c>
      <c r="B16" s="179"/>
      <c r="C16" s="186" t="s">
        <v>130</v>
      </c>
      <c r="D16" s="5" t="s">
        <v>131</v>
      </c>
      <c r="E16" s="187">
        <v>54.99</v>
      </c>
      <c r="F16" s="5" t="s">
        <v>232</v>
      </c>
      <c r="G16" s="5" t="s">
        <v>129</v>
      </c>
      <c r="H16" s="187">
        <v>38.97</v>
      </c>
      <c r="I16" s="180" t="s">
        <v>128</v>
      </c>
      <c r="J16" s="99">
        <v>45245</v>
      </c>
      <c r="K16" s="99">
        <v>45318</v>
      </c>
      <c r="L16" s="212"/>
    </row>
    <row r="17" spans="1:12" s="181" customFormat="1" ht="15.75" x14ac:dyDescent="0.25">
      <c r="A17" s="208">
        <v>9781496475558</v>
      </c>
      <c r="B17" s="100"/>
      <c r="C17" s="179" t="s">
        <v>130</v>
      </c>
      <c r="D17" s="5" t="s">
        <v>235</v>
      </c>
      <c r="E17" s="97">
        <v>54.99</v>
      </c>
      <c r="F17" s="5" t="s">
        <v>232</v>
      </c>
      <c r="G17" s="5" t="s">
        <v>129</v>
      </c>
      <c r="H17" s="97">
        <v>38.97</v>
      </c>
      <c r="I17" s="180" t="s">
        <v>128</v>
      </c>
      <c r="J17" s="99">
        <v>45245</v>
      </c>
      <c r="K17" s="99">
        <v>45318</v>
      </c>
      <c r="L17" s="213"/>
    </row>
    <row r="18" spans="1:12" ht="15.75" x14ac:dyDescent="0.25">
      <c r="A18" s="208"/>
      <c r="B18" s="100"/>
      <c r="C18" s="23"/>
      <c r="D18" s="22"/>
      <c r="E18" s="97"/>
      <c r="F18" s="5"/>
      <c r="G18" s="22"/>
      <c r="H18" s="98"/>
      <c r="I18" s="177"/>
      <c r="J18" s="99"/>
      <c r="K18" s="99"/>
      <c r="L18" s="214"/>
    </row>
    <row r="19" spans="1:12" x14ac:dyDescent="0.25">
      <c r="A19" s="215"/>
      <c r="B19" s="102"/>
      <c r="C19" s="178" t="s">
        <v>134</v>
      </c>
      <c r="D19" s="103"/>
      <c r="E19" s="104"/>
      <c r="F19" s="102"/>
      <c r="G19" s="103"/>
      <c r="H19" s="105"/>
      <c r="I19" s="103"/>
      <c r="J19" s="103"/>
      <c r="K19" s="102"/>
      <c r="L19" s="216"/>
    </row>
    <row r="20" spans="1:12" x14ac:dyDescent="0.25">
      <c r="A20" s="208"/>
      <c r="B20" s="4"/>
      <c r="C20" s="4"/>
      <c r="D20" s="5"/>
      <c r="E20" s="97"/>
      <c r="F20" s="4"/>
      <c r="G20" s="5"/>
      <c r="H20" s="97"/>
      <c r="I20" s="5"/>
      <c r="J20" s="5"/>
      <c r="K20" s="4"/>
      <c r="L20" s="217"/>
    </row>
    <row r="21" spans="1:12" x14ac:dyDescent="0.25">
      <c r="A21" s="208"/>
      <c r="B21" s="4"/>
      <c r="C21" s="4"/>
      <c r="D21" s="5"/>
      <c r="E21" s="97"/>
      <c r="F21" s="4"/>
      <c r="G21" s="5"/>
      <c r="H21" s="97"/>
      <c r="I21" s="5"/>
      <c r="J21" s="5"/>
      <c r="K21" s="4"/>
      <c r="L21" s="217"/>
    </row>
    <row r="22" spans="1:12" ht="15.75" thickBot="1" x14ac:dyDescent="0.3">
      <c r="A22" s="218"/>
      <c r="B22" s="219"/>
      <c r="C22" s="219"/>
      <c r="D22" s="219"/>
      <c r="E22" s="219"/>
      <c r="F22" s="219"/>
      <c r="G22" s="220"/>
      <c r="H22" s="221"/>
      <c r="I22" s="220"/>
      <c r="J22" s="219"/>
      <c r="K22" s="219"/>
      <c r="L22" s="222"/>
    </row>
    <row r="23" spans="1:12" x14ac:dyDescent="0.25">
      <c r="A23" s="194"/>
      <c r="B23" s="195"/>
      <c r="C23" s="195"/>
      <c r="D23" s="196"/>
      <c r="E23" s="197"/>
      <c r="F23" s="195"/>
      <c r="G23" s="196"/>
      <c r="H23" s="197"/>
      <c r="I23" s="196"/>
      <c r="J23" s="196"/>
      <c r="K23" s="195"/>
      <c r="L23" s="198"/>
    </row>
    <row r="24" spans="1:12" x14ac:dyDescent="0.25">
      <c r="A24" s="96"/>
      <c r="B24" s="4"/>
      <c r="C24" s="4"/>
      <c r="D24" s="5"/>
      <c r="E24" s="97"/>
      <c r="F24" s="4"/>
      <c r="G24" s="5"/>
      <c r="H24" s="97"/>
      <c r="I24" s="5"/>
      <c r="J24" s="5"/>
      <c r="K24" s="4"/>
      <c r="L24" s="23"/>
    </row>
    <row r="25" spans="1:12" x14ac:dyDescent="0.25">
      <c r="A25" s="5"/>
      <c r="B25" s="4"/>
      <c r="C25" s="4"/>
      <c r="D25" s="4"/>
      <c r="E25" s="4"/>
      <c r="F25" s="4"/>
      <c r="G25" s="5"/>
      <c r="H25" s="97"/>
      <c r="I25" s="5"/>
      <c r="J25" s="4"/>
      <c r="K25" s="4"/>
      <c r="L25" s="23"/>
    </row>
    <row r="26" spans="1:12" x14ac:dyDescent="0.25">
      <c r="A26" s="5"/>
      <c r="B26" s="4"/>
      <c r="C26" s="4"/>
      <c r="D26" s="4"/>
      <c r="E26" s="4"/>
      <c r="F26" s="4"/>
      <c r="G26" s="5"/>
      <c r="H26" s="97"/>
      <c r="I26" s="5"/>
      <c r="J26" s="4"/>
      <c r="K26" s="4"/>
      <c r="L26" s="23"/>
    </row>
    <row r="27" spans="1:12" x14ac:dyDescent="0.25">
      <c r="A27" s="5"/>
      <c r="B27" s="4"/>
      <c r="C27" s="4"/>
      <c r="D27" s="4"/>
      <c r="E27" s="4"/>
      <c r="F27" s="4"/>
      <c r="G27" s="5"/>
      <c r="H27" s="97"/>
      <c r="I27" s="5"/>
      <c r="J27" s="4"/>
      <c r="K27" s="4"/>
      <c r="L27" s="23"/>
    </row>
    <row r="28" spans="1:12" x14ac:dyDescent="0.25">
      <c r="A28" s="5"/>
      <c r="B28" s="4"/>
      <c r="C28" s="4"/>
      <c r="D28" s="4"/>
      <c r="E28" s="4"/>
      <c r="F28" s="4"/>
      <c r="G28" s="5"/>
      <c r="H28" s="97"/>
      <c r="I28" s="5"/>
      <c r="J28" s="4"/>
      <c r="K28" s="4"/>
      <c r="L28" s="23"/>
    </row>
    <row r="29" spans="1:12" x14ac:dyDescent="0.25">
      <c r="A29" s="5"/>
      <c r="B29" s="4"/>
      <c r="C29" s="4"/>
      <c r="D29" s="4"/>
      <c r="E29" s="4"/>
      <c r="F29" s="4"/>
      <c r="G29" s="5"/>
      <c r="H29" s="97"/>
      <c r="I29" s="5"/>
      <c r="J29" s="4"/>
      <c r="K29" s="4"/>
      <c r="L29" s="23"/>
    </row>
    <row r="30" spans="1:12" x14ac:dyDescent="0.25">
      <c r="A30" s="5"/>
      <c r="B30" s="4"/>
      <c r="C30" s="4"/>
      <c r="D30" s="4"/>
      <c r="E30" s="4"/>
      <c r="F30" s="4"/>
      <c r="G30" s="5"/>
      <c r="H30" s="97"/>
      <c r="I30" s="5"/>
      <c r="J30" s="4"/>
      <c r="K30" s="4"/>
      <c r="L30" s="23"/>
    </row>
    <row r="31" spans="1:12" x14ac:dyDescent="0.25">
      <c r="A31" s="5"/>
      <c r="B31" s="4"/>
      <c r="C31" s="4"/>
      <c r="D31" s="4"/>
      <c r="E31" s="4"/>
      <c r="F31" s="4"/>
      <c r="G31" s="5"/>
      <c r="H31" s="97"/>
      <c r="I31" s="5"/>
      <c r="J31" s="4"/>
      <c r="K31" s="4"/>
      <c r="L31" s="23"/>
    </row>
    <row r="32" spans="1:12" x14ac:dyDescent="0.25">
      <c r="A32" s="5"/>
      <c r="B32" s="4"/>
      <c r="C32" s="4"/>
      <c r="D32" s="4"/>
      <c r="E32" s="4"/>
      <c r="F32" s="4"/>
      <c r="G32" s="5"/>
      <c r="H32" s="97"/>
      <c r="I32" s="5"/>
      <c r="J32" s="4"/>
      <c r="K32" s="4"/>
      <c r="L32" s="23"/>
    </row>
    <row r="33" spans="1:12" x14ac:dyDescent="0.25">
      <c r="A33" s="5"/>
      <c r="B33" s="4"/>
      <c r="C33" s="4"/>
      <c r="D33" s="4"/>
      <c r="E33" s="4"/>
      <c r="F33" s="4"/>
      <c r="G33" s="5"/>
      <c r="H33" s="97"/>
      <c r="I33" s="5"/>
      <c r="J33" s="4"/>
      <c r="K33" s="4"/>
      <c r="L33" s="23"/>
    </row>
  </sheetData>
  <autoFilter ref="A12:L13" xr:uid="{07185BBE-964A-4240-A4EF-668C08852715}"/>
  <mergeCells count="6">
    <mergeCell ref="A3:B3"/>
    <mergeCell ref="A4:B4"/>
    <mergeCell ref="A5:B5"/>
    <mergeCell ref="A6:B6"/>
    <mergeCell ref="A7:B7"/>
    <mergeCell ref="A8:B8"/>
  </mergeCells>
  <pageMargins left="0.25" right="0.25" top="0.75" bottom="0.75" header="0.3" footer="0.3"/>
  <pageSetup scale="66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6329F-9A56-492F-8515-E69B048DC388}">
  <dimension ref="A1:H15"/>
  <sheetViews>
    <sheetView view="pageBreakPreview" zoomScale="112" zoomScaleNormal="100" zoomScaleSheetLayoutView="112" workbookViewId="0">
      <selection activeCell="D17" sqref="D17"/>
    </sheetView>
  </sheetViews>
  <sheetFormatPr defaultRowHeight="15" x14ac:dyDescent="0.25"/>
  <cols>
    <col min="1" max="1" width="16.7109375" customWidth="1"/>
    <col min="2" max="2" width="27.28515625" bestFit="1" customWidth="1"/>
    <col min="3" max="3" width="15.7109375" style="1" customWidth="1"/>
    <col min="4" max="4" width="13.7109375" customWidth="1"/>
    <col min="5" max="5" width="11.7109375" customWidth="1"/>
    <col min="6" max="6" width="13.7109375" customWidth="1"/>
    <col min="7" max="8" width="15.7109375" customWidth="1"/>
    <col min="9" max="9" width="9.42578125" bestFit="1" customWidth="1"/>
  </cols>
  <sheetData>
    <row r="1" spans="1:8" ht="20.100000000000001" customHeight="1" x14ac:dyDescent="0.35">
      <c r="A1" s="106" t="s">
        <v>44</v>
      </c>
      <c r="B1" s="107"/>
      <c r="H1" s="7" t="s">
        <v>135</v>
      </c>
    </row>
    <row r="2" spans="1:8" ht="20.100000000000001" customHeight="1" x14ac:dyDescent="0.25">
      <c r="A2" s="108"/>
      <c r="B2" s="109"/>
    </row>
    <row r="3" spans="1:8" ht="20.100000000000001" customHeight="1" x14ac:dyDescent="0.25">
      <c r="A3" s="108"/>
      <c r="B3" s="109"/>
      <c r="D3" s="10" t="s">
        <v>12</v>
      </c>
      <c r="E3" s="2"/>
      <c r="F3" s="2"/>
      <c r="G3" s="11" t="s">
        <v>8</v>
      </c>
      <c r="H3" s="2"/>
    </row>
    <row r="4" spans="1:8" ht="20.100000000000001" customHeight="1" x14ac:dyDescent="0.25">
      <c r="A4" s="108"/>
      <c r="B4" s="109"/>
      <c r="D4" s="10" t="s">
        <v>13</v>
      </c>
      <c r="E4" s="3"/>
      <c r="F4" s="3"/>
      <c r="G4" s="11" t="s">
        <v>9</v>
      </c>
      <c r="H4" s="3"/>
    </row>
    <row r="5" spans="1:8" ht="20.100000000000001" customHeight="1" x14ac:dyDescent="0.25">
      <c r="A5" s="108"/>
      <c r="B5" s="109"/>
      <c r="D5" s="10" t="s">
        <v>28</v>
      </c>
      <c r="E5" s="3"/>
      <c r="F5" s="3"/>
      <c r="G5" s="11" t="s">
        <v>10</v>
      </c>
      <c r="H5" s="3"/>
    </row>
    <row r="6" spans="1:8" ht="20.100000000000001" customHeight="1" thickBot="1" x14ac:dyDescent="0.3">
      <c r="A6" s="110"/>
      <c r="B6" s="111"/>
      <c r="D6" s="10" t="s">
        <v>14</v>
      </c>
      <c r="E6" s="3"/>
      <c r="F6" s="3"/>
      <c r="G6" s="11" t="s">
        <v>11</v>
      </c>
      <c r="H6" s="3"/>
    </row>
    <row r="8" spans="1:8" s="6" customFormat="1" ht="22.5" customHeight="1" x14ac:dyDescent="0.25">
      <c r="A8" s="42" t="s">
        <v>17</v>
      </c>
      <c r="B8" s="43"/>
      <c r="C8" s="44"/>
      <c r="D8" s="42" t="s">
        <v>35</v>
      </c>
      <c r="E8" s="46"/>
      <c r="F8" s="47"/>
      <c r="G8" s="56" t="s">
        <v>15</v>
      </c>
      <c r="H8" s="56" t="s">
        <v>16</v>
      </c>
    </row>
    <row r="9" spans="1:8" x14ac:dyDescent="0.25">
      <c r="A9" s="48" t="s">
        <v>18</v>
      </c>
      <c r="B9" t="s">
        <v>39</v>
      </c>
      <c r="D9" s="121" t="s">
        <v>40</v>
      </c>
      <c r="E9" s="122"/>
      <c r="F9" s="123"/>
      <c r="G9" s="57"/>
      <c r="H9" s="57"/>
    </row>
    <row r="10" spans="1:8" ht="15" customHeight="1" x14ac:dyDescent="0.25">
      <c r="A10" s="48" t="s">
        <v>19</v>
      </c>
      <c r="B10" t="s">
        <v>41</v>
      </c>
      <c r="D10" s="121"/>
      <c r="E10" s="122"/>
      <c r="F10" s="123"/>
      <c r="G10" s="112">
        <f>SUM(G15:G15)</f>
        <v>0</v>
      </c>
      <c r="H10" s="114">
        <f>SUM(H15:H15)</f>
        <v>0</v>
      </c>
    </row>
    <row r="11" spans="1:8" ht="15" customHeight="1" x14ac:dyDescent="0.25">
      <c r="A11" s="48" t="s">
        <v>21</v>
      </c>
      <c r="B11" t="s">
        <v>42</v>
      </c>
      <c r="D11" s="50"/>
      <c r="F11" s="60"/>
      <c r="G11" s="112"/>
      <c r="H11" s="114"/>
    </row>
    <row r="12" spans="1:8" ht="15" customHeight="1" x14ac:dyDescent="0.25">
      <c r="A12" s="48" t="s">
        <v>20</v>
      </c>
      <c r="B12" t="s">
        <v>43</v>
      </c>
      <c r="D12" s="50"/>
      <c r="F12" s="60"/>
      <c r="G12" s="112"/>
      <c r="H12" s="114"/>
    </row>
    <row r="13" spans="1:8" ht="15.75" customHeight="1" x14ac:dyDescent="0.25">
      <c r="A13" s="51" t="s">
        <v>23</v>
      </c>
      <c r="B13" s="2" t="s">
        <v>22</v>
      </c>
      <c r="C13" s="53"/>
      <c r="D13" s="66"/>
      <c r="E13" s="2"/>
      <c r="F13" s="64"/>
      <c r="G13" s="113"/>
      <c r="H13" s="115"/>
    </row>
    <row r="14" spans="1:8" s="8" customFormat="1" ht="24.75" customHeight="1" x14ac:dyDescent="0.25">
      <c r="A14" s="32" t="s">
        <v>24</v>
      </c>
      <c r="B14" s="32" t="s">
        <v>1</v>
      </c>
      <c r="C14" s="32" t="s">
        <v>25</v>
      </c>
      <c r="D14" s="32" t="s">
        <v>5</v>
      </c>
      <c r="E14" s="32" t="s">
        <v>26</v>
      </c>
      <c r="F14" s="32" t="s">
        <v>27</v>
      </c>
      <c r="G14" s="32" t="s">
        <v>6</v>
      </c>
      <c r="H14" s="32" t="s">
        <v>7</v>
      </c>
    </row>
    <row r="15" spans="1:8" s="6" customFormat="1" ht="30" customHeight="1" x14ac:dyDescent="0.25">
      <c r="A15" s="33">
        <v>9780800741198</v>
      </c>
      <c r="B15" s="14" t="s">
        <v>140</v>
      </c>
      <c r="C15" s="34" t="s">
        <v>141</v>
      </c>
      <c r="D15" s="15">
        <v>17.989999999999998</v>
      </c>
      <c r="E15" s="13"/>
      <c r="F15" s="65">
        <v>0.5</v>
      </c>
      <c r="G15" s="13"/>
      <c r="H15" s="35">
        <f>G15*D15*(1-F15)</f>
        <v>0</v>
      </c>
    </row>
  </sheetData>
  <mergeCells count="4">
    <mergeCell ref="A1:B6"/>
    <mergeCell ref="G10:G13"/>
    <mergeCell ref="H10:H13"/>
    <mergeCell ref="D9:F10"/>
  </mergeCells>
  <printOptions horizontalCentered="1"/>
  <pageMargins left="0.25" right="0.25" top="0.31" bottom="0.75" header="0.3" footer="0.3"/>
  <pageSetup orientation="landscape" r:id="rId1"/>
  <headerFooter>
    <oddFooter>&amp;C&amp;A - Christmas Catalog Purchase Order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89422-9A62-4A23-8B41-E4862320E55C}">
  <dimension ref="A1:H17"/>
  <sheetViews>
    <sheetView view="pageBreakPreview" zoomScale="112" zoomScaleNormal="100" zoomScaleSheetLayoutView="112" workbookViewId="0">
      <selection activeCell="I16" sqref="I16"/>
    </sheetView>
  </sheetViews>
  <sheetFormatPr defaultRowHeight="15" x14ac:dyDescent="0.25"/>
  <cols>
    <col min="1" max="1" width="16.7109375" customWidth="1"/>
    <col min="2" max="2" width="27.28515625" bestFit="1" customWidth="1"/>
    <col min="3" max="3" width="15.7109375" style="1" customWidth="1"/>
    <col min="4" max="4" width="13.7109375" customWidth="1"/>
    <col min="5" max="5" width="11.7109375" customWidth="1"/>
    <col min="6" max="6" width="13.7109375" customWidth="1"/>
    <col min="7" max="8" width="15.7109375" customWidth="1"/>
    <col min="9" max="9" width="9.42578125" bestFit="1" customWidth="1"/>
  </cols>
  <sheetData>
    <row r="1" spans="1:8" ht="20.100000000000001" customHeight="1" x14ac:dyDescent="0.35">
      <c r="A1" s="106" t="s">
        <v>45</v>
      </c>
      <c r="B1" s="107"/>
      <c r="H1" s="7" t="s">
        <v>135</v>
      </c>
    </row>
    <row r="2" spans="1:8" ht="20.100000000000001" customHeight="1" x14ac:dyDescent="0.25">
      <c r="A2" s="108"/>
      <c r="B2" s="109"/>
    </row>
    <row r="3" spans="1:8" ht="20.100000000000001" customHeight="1" x14ac:dyDescent="0.25">
      <c r="A3" s="108"/>
      <c r="B3" s="109"/>
      <c r="D3" s="10" t="s">
        <v>12</v>
      </c>
      <c r="E3" s="2"/>
      <c r="F3" s="2"/>
      <c r="G3" s="11" t="s">
        <v>8</v>
      </c>
      <c r="H3" s="2"/>
    </row>
    <row r="4" spans="1:8" ht="20.100000000000001" customHeight="1" x14ac:dyDescent="0.25">
      <c r="A4" s="108"/>
      <c r="B4" s="109"/>
      <c r="D4" s="10" t="s">
        <v>13</v>
      </c>
      <c r="E4" s="3"/>
      <c r="F4" s="3"/>
      <c r="G4" s="11" t="s">
        <v>9</v>
      </c>
      <c r="H4" s="3"/>
    </row>
    <row r="5" spans="1:8" ht="20.100000000000001" customHeight="1" x14ac:dyDescent="0.25">
      <c r="A5" s="108"/>
      <c r="B5" s="109"/>
      <c r="D5" s="10" t="s">
        <v>28</v>
      </c>
      <c r="E5" s="3"/>
      <c r="F5" s="3"/>
      <c r="G5" s="11" t="s">
        <v>10</v>
      </c>
      <c r="H5" s="3"/>
    </row>
    <row r="6" spans="1:8" ht="20.100000000000001" customHeight="1" thickBot="1" x14ac:dyDescent="0.3">
      <c r="A6" s="110"/>
      <c r="B6" s="111"/>
      <c r="D6" s="10" t="s">
        <v>14</v>
      </c>
      <c r="E6" s="3"/>
      <c r="F6" s="3"/>
      <c r="G6" s="11" t="s">
        <v>11</v>
      </c>
      <c r="H6" s="3"/>
    </row>
    <row r="8" spans="1:8" s="6" customFormat="1" ht="22.5" customHeight="1" x14ac:dyDescent="0.25">
      <c r="A8" s="42" t="s">
        <v>17</v>
      </c>
      <c r="B8" s="43"/>
      <c r="C8" s="44"/>
      <c r="D8" s="45"/>
      <c r="E8" s="46"/>
      <c r="F8" s="47"/>
      <c r="G8" s="56" t="s">
        <v>15</v>
      </c>
      <c r="H8" s="56" t="s">
        <v>16</v>
      </c>
    </row>
    <row r="9" spans="1:8" x14ac:dyDescent="0.25">
      <c r="A9" s="48" t="s">
        <v>18</v>
      </c>
      <c r="B9" s="37">
        <v>0.48</v>
      </c>
      <c r="D9" s="16"/>
      <c r="E9" s="16"/>
      <c r="F9" s="62"/>
      <c r="G9" s="57"/>
      <c r="H9" s="57"/>
    </row>
    <row r="10" spans="1:8" ht="15" customHeight="1" x14ac:dyDescent="0.25">
      <c r="A10" s="48" t="s">
        <v>19</v>
      </c>
      <c r="B10" t="s">
        <v>46</v>
      </c>
      <c r="D10" s="16"/>
      <c r="E10" s="16"/>
      <c r="F10" s="62"/>
      <c r="G10" s="112">
        <f>SUM(G15:G17)</f>
        <v>0</v>
      </c>
      <c r="H10" s="114">
        <f>SUM(H15:H17)</f>
        <v>0</v>
      </c>
    </row>
    <row r="11" spans="1:8" ht="15" customHeight="1" x14ac:dyDescent="0.25">
      <c r="A11" s="48" t="s">
        <v>21</v>
      </c>
      <c r="B11" t="s">
        <v>47</v>
      </c>
      <c r="F11" s="60"/>
      <c r="G11" s="112"/>
      <c r="H11" s="114"/>
    </row>
    <row r="12" spans="1:8" ht="15" customHeight="1" x14ac:dyDescent="0.25">
      <c r="A12" s="48" t="s">
        <v>20</v>
      </c>
      <c r="B12" t="s">
        <v>43</v>
      </c>
      <c r="F12" s="60"/>
      <c r="G12" s="112"/>
      <c r="H12" s="114"/>
    </row>
    <row r="13" spans="1:8" ht="15.75" customHeight="1" x14ac:dyDescent="0.25">
      <c r="A13" s="51" t="s">
        <v>23</v>
      </c>
      <c r="B13" s="2" t="s">
        <v>33</v>
      </c>
      <c r="C13" s="53"/>
      <c r="D13" s="2"/>
      <c r="E13" s="2"/>
      <c r="F13" s="64"/>
      <c r="G13" s="113"/>
      <c r="H13" s="115"/>
    </row>
    <row r="14" spans="1:8" s="8" customFormat="1" ht="24.75" customHeight="1" x14ac:dyDescent="0.25">
      <c r="A14" s="32" t="s">
        <v>24</v>
      </c>
      <c r="B14" s="32" t="s">
        <v>1</v>
      </c>
      <c r="C14" s="32" t="s">
        <v>25</v>
      </c>
      <c r="D14" s="32" t="s">
        <v>5</v>
      </c>
      <c r="E14" s="32" t="s">
        <v>26</v>
      </c>
      <c r="F14" s="32" t="s">
        <v>27</v>
      </c>
      <c r="G14" s="32" t="s">
        <v>6</v>
      </c>
      <c r="H14" s="32" t="s">
        <v>7</v>
      </c>
    </row>
    <row r="15" spans="1:8" s="6" customFormat="1" ht="30" customHeight="1" x14ac:dyDescent="0.25">
      <c r="A15" s="33">
        <v>9781636097336</v>
      </c>
      <c r="B15" s="17" t="s">
        <v>142</v>
      </c>
      <c r="C15" s="34"/>
      <c r="D15" s="15">
        <v>32.99</v>
      </c>
      <c r="E15" s="15"/>
      <c r="F15" s="65">
        <v>0.48</v>
      </c>
      <c r="G15" s="13"/>
      <c r="H15" s="35">
        <f>G15*D15*(1-F15)</f>
        <v>0</v>
      </c>
    </row>
    <row r="16" spans="1:8" ht="30" customHeight="1" x14ac:dyDescent="0.25">
      <c r="A16" s="33">
        <v>9781636097329</v>
      </c>
      <c r="B16" s="17" t="s">
        <v>143</v>
      </c>
      <c r="C16" s="13"/>
      <c r="D16" s="15">
        <v>32.99</v>
      </c>
      <c r="E16" s="15"/>
      <c r="F16" s="65">
        <v>0.48</v>
      </c>
      <c r="G16" s="13"/>
      <c r="H16" s="35">
        <f>G16*D16*(1-F16)</f>
        <v>0</v>
      </c>
    </row>
    <row r="17" spans="1:8" ht="30" customHeight="1" x14ac:dyDescent="0.25">
      <c r="A17" s="33">
        <v>9781636097251</v>
      </c>
      <c r="B17" s="17" t="s">
        <v>144</v>
      </c>
      <c r="C17" s="13" t="s">
        <v>145</v>
      </c>
      <c r="D17" s="15">
        <v>14.99</v>
      </c>
      <c r="E17" s="15"/>
      <c r="F17" s="65">
        <v>0.48</v>
      </c>
      <c r="G17" s="13"/>
      <c r="H17" s="35">
        <f>G17*D17*(1-F17)</f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orientation="landscape" r:id="rId1"/>
  <headerFooter>
    <oddFooter>&amp;C&amp;A - Christmas Catalog Purchase Order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65597-9E93-4D2D-8A78-497647AB33AB}">
  <dimension ref="A1:H22"/>
  <sheetViews>
    <sheetView view="pageBreakPreview" topLeftCell="A4" zoomScale="112" zoomScaleNormal="100" zoomScaleSheetLayoutView="112" workbookViewId="0">
      <selection activeCell="E19" sqref="E19"/>
    </sheetView>
  </sheetViews>
  <sheetFormatPr defaultRowHeight="15" x14ac:dyDescent="0.25"/>
  <cols>
    <col min="1" max="1" width="14.7109375" customWidth="1"/>
    <col min="2" max="2" width="27.28515625" bestFit="1" customWidth="1"/>
    <col min="3" max="3" width="15.7109375" style="1" customWidth="1"/>
    <col min="4" max="4" width="13.7109375" customWidth="1"/>
    <col min="5" max="5" width="11.7109375" customWidth="1"/>
    <col min="6" max="6" width="13.7109375" customWidth="1"/>
    <col min="7" max="8" width="15.7109375" customWidth="1"/>
  </cols>
  <sheetData>
    <row r="1" spans="1:8" ht="20.100000000000001" customHeight="1" x14ac:dyDescent="0.35">
      <c r="A1" s="106" t="s">
        <v>48</v>
      </c>
      <c r="B1" s="107"/>
      <c r="H1" s="7" t="s">
        <v>135</v>
      </c>
    </row>
    <row r="2" spans="1:8" ht="20.100000000000001" customHeight="1" x14ac:dyDescent="0.25">
      <c r="A2" s="108"/>
      <c r="B2" s="109"/>
    </row>
    <row r="3" spans="1:8" ht="20.100000000000001" customHeight="1" x14ac:dyDescent="0.25">
      <c r="A3" s="108"/>
      <c r="B3" s="109"/>
      <c r="D3" s="10" t="s">
        <v>12</v>
      </c>
      <c r="E3" s="2"/>
      <c r="F3" s="2"/>
      <c r="G3" s="11" t="s">
        <v>8</v>
      </c>
      <c r="H3" s="2"/>
    </row>
    <row r="4" spans="1:8" ht="20.100000000000001" customHeight="1" x14ac:dyDescent="0.25">
      <c r="A4" s="108"/>
      <c r="B4" s="109"/>
      <c r="D4" s="10" t="s">
        <v>13</v>
      </c>
      <c r="E4" s="3"/>
      <c r="F4" s="3"/>
      <c r="G4" s="11" t="s">
        <v>9</v>
      </c>
      <c r="H4" s="3"/>
    </row>
    <row r="5" spans="1:8" ht="20.100000000000001" customHeight="1" x14ac:dyDescent="0.25">
      <c r="A5" s="108"/>
      <c r="B5" s="109"/>
      <c r="D5" s="10" t="s">
        <v>28</v>
      </c>
      <c r="E5" s="3"/>
      <c r="F5" s="3"/>
      <c r="G5" s="11" t="s">
        <v>10</v>
      </c>
      <c r="H5" s="3"/>
    </row>
    <row r="6" spans="1:8" ht="20.100000000000001" customHeight="1" thickBot="1" x14ac:dyDescent="0.3">
      <c r="A6" s="110"/>
      <c r="B6" s="111"/>
      <c r="D6" s="10" t="s">
        <v>14</v>
      </c>
      <c r="E6" s="3"/>
      <c r="F6" s="3"/>
      <c r="G6" s="11" t="s">
        <v>11</v>
      </c>
      <c r="H6" s="3"/>
    </row>
    <row r="8" spans="1:8" s="9" customFormat="1" ht="22.5" customHeight="1" x14ac:dyDescent="0.25">
      <c r="A8" s="42" t="s">
        <v>17</v>
      </c>
      <c r="B8" s="46"/>
      <c r="C8" s="44"/>
      <c r="D8" s="46"/>
      <c r="E8" s="46"/>
      <c r="F8" s="47"/>
      <c r="G8" s="56" t="s">
        <v>15</v>
      </c>
      <c r="H8" s="56" t="s">
        <v>16</v>
      </c>
    </row>
    <row r="9" spans="1:8" x14ac:dyDescent="0.25">
      <c r="A9" s="48" t="s">
        <v>49</v>
      </c>
      <c r="F9" s="60"/>
      <c r="G9" s="57"/>
      <c r="H9" s="57"/>
    </row>
    <row r="10" spans="1:8" ht="15" customHeight="1" x14ac:dyDescent="0.25">
      <c r="A10" s="48" t="s">
        <v>50</v>
      </c>
      <c r="F10" s="60"/>
      <c r="G10" s="112">
        <f>SUM(G15:G22)</f>
        <v>0</v>
      </c>
      <c r="H10" s="114">
        <f>SUM(H15:H22)</f>
        <v>0</v>
      </c>
    </row>
    <row r="11" spans="1:8" ht="15" customHeight="1" x14ac:dyDescent="0.25">
      <c r="A11" s="48"/>
      <c r="F11" s="60"/>
      <c r="G11" s="112"/>
      <c r="H11" s="114"/>
    </row>
    <row r="12" spans="1:8" ht="15" customHeight="1" x14ac:dyDescent="0.25">
      <c r="A12" s="48"/>
      <c r="F12" s="60"/>
      <c r="G12" s="112"/>
      <c r="H12" s="114"/>
    </row>
    <row r="13" spans="1:8" x14ac:dyDescent="0.25">
      <c r="A13" s="66"/>
      <c r="B13" s="2"/>
      <c r="C13" s="53"/>
      <c r="D13" s="2"/>
      <c r="E13" s="2"/>
      <c r="F13" s="64"/>
      <c r="G13" s="113"/>
      <c r="H13" s="115"/>
    </row>
    <row r="14" spans="1:8" s="8" customFormat="1" ht="29.25" customHeight="1" x14ac:dyDescent="0.25">
      <c r="A14" s="32" t="s">
        <v>0</v>
      </c>
      <c r="B14" s="32" t="s">
        <v>1</v>
      </c>
      <c r="C14" s="32" t="s">
        <v>2</v>
      </c>
      <c r="D14" s="32" t="s">
        <v>5</v>
      </c>
      <c r="E14" s="32" t="s">
        <v>3</v>
      </c>
      <c r="F14" s="32" t="s">
        <v>4</v>
      </c>
      <c r="G14" s="32" t="s">
        <v>6</v>
      </c>
      <c r="H14" s="32" t="s">
        <v>7</v>
      </c>
    </row>
    <row r="15" spans="1:8" s="6" customFormat="1" ht="30" customHeight="1" x14ac:dyDescent="0.25">
      <c r="A15" s="13">
        <v>96069646839</v>
      </c>
      <c r="B15" s="14" t="s">
        <v>146</v>
      </c>
      <c r="C15" s="13">
        <v>64683</v>
      </c>
      <c r="D15" s="15">
        <v>37.99</v>
      </c>
      <c r="E15" s="15">
        <v>17</v>
      </c>
      <c r="F15" s="13">
        <v>2</v>
      </c>
      <c r="G15" s="13"/>
      <c r="H15" s="35">
        <f>E15*G15</f>
        <v>0</v>
      </c>
    </row>
    <row r="16" spans="1:8" s="6" customFormat="1" ht="30" customHeight="1" x14ac:dyDescent="0.25">
      <c r="A16" s="13">
        <v>96069646853</v>
      </c>
      <c r="B16" s="14" t="s">
        <v>147</v>
      </c>
      <c r="C16" s="13">
        <v>64685</v>
      </c>
      <c r="D16" s="15">
        <v>37.99</v>
      </c>
      <c r="E16" s="15">
        <v>17</v>
      </c>
      <c r="F16" s="13">
        <v>2</v>
      </c>
      <c r="G16" s="13"/>
      <c r="H16" s="35">
        <f t="shared" ref="H16:H22" si="0">E16*G16</f>
        <v>0</v>
      </c>
    </row>
    <row r="17" spans="1:8" s="6" customFormat="1" ht="30" customHeight="1" x14ac:dyDescent="0.25">
      <c r="A17" s="13">
        <v>96069655428</v>
      </c>
      <c r="B17" s="14" t="s">
        <v>148</v>
      </c>
      <c r="C17" s="13">
        <v>65542</v>
      </c>
      <c r="D17" s="15">
        <v>19.989999999999998</v>
      </c>
      <c r="E17" s="15">
        <v>9</v>
      </c>
      <c r="F17" s="13">
        <v>2</v>
      </c>
      <c r="G17" s="13"/>
      <c r="H17" s="35">
        <f t="shared" si="0"/>
        <v>0</v>
      </c>
    </row>
    <row r="18" spans="1:8" s="6" customFormat="1" ht="30" customHeight="1" x14ac:dyDescent="0.25">
      <c r="A18" s="13">
        <v>96069655411</v>
      </c>
      <c r="B18" s="14" t="s">
        <v>149</v>
      </c>
      <c r="C18" s="13">
        <v>65541</v>
      </c>
      <c r="D18" s="15">
        <v>19.989999999999998</v>
      </c>
      <c r="E18" s="15">
        <v>9</v>
      </c>
      <c r="F18" s="13">
        <v>2</v>
      </c>
      <c r="G18" s="13"/>
      <c r="H18" s="35">
        <f t="shared" si="0"/>
        <v>0</v>
      </c>
    </row>
    <row r="19" spans="1:8" s="6" customFormat="1" ht="30" customHeight="1" x14ac:dyDescent="0.25">
      <c r="A19" s="13">
        <v>96069262756</v>
      </c>
      <c r="B19" s="14" t="s">
        <v>150</v>
      </c>
      <c r="C19" s="13">
        <v>26275</v>
      </c>
      <c r="D19" s="15">
        <v>25.99</v>
      </c>
      <c r="E19" s="15">
        <v>11.5</v>
      </c>
      <c r="F19" s="13">
        <v>2</v>
      </c>
      <c r="G19" s="13"/>
      <c r="H19" s="35">
        <f t="shared" si="0"/>
        <v>0</v>
      </c>
    </row>
    <row r="20" spans="1:8" s="6" customFormat="1" ht="30" customHeight="1" x14ac:dyDescent="0.25">
      <c r="A20" s="13">
        <v>96069262725</v>
      </c>
      <c r="B20" s="14" t="s">
        <v>151</v>
      </c>
      <c r="C20" s="13">
        <v>26272</v>
      </c>
      <c r="D20" s="15">
        <v>25.99</v>
      </c>
      <c r="E20" s="15">
        <v>11.5</v>
      </c>
      <c r="F20" s="13">
        <v>2</v>
      </c>
      <c r="G20" s="13"/>
      <c r="H20" s="35">
        <f t="shared" si="0"/>
        <v>0</v>
      </c>
    </row>
    <row r="21" spans="1:8" ht="30" customHeight="1" x14ac:dyDescent="0.25">
      <c r="A21" s="13">
        <v>96069263852</v>
      </c>
      <c r="B21" s="14" t="s">
        <v>152</v>
      </c>
      <c r="C21" s="13">
        <v>26385</v>
      </c>
      <c r="D21" s="15">
        <v>20.99</v>
      </c>
      <c r="E21" s="15">
        <v>9.5</v>
      </c>
      <c r="F21" s="13">
        <v>3</v>
      </c>
      <c r="G21" s="13"/>
      <c r="H21" s="35">
        <f t="shared" si="0"/>
        <v>0</v>
      </c>
    </row>
    <row r="22" spans="1:8" ht="30" customHeight="1" x14ac:dyDescent="0.25">
      <c r="A22" s="13">
        <v>96069333654</v>
      </c>
      <c r="B22" s="14" t="s">
        <v>153</v>
      </c>
      <c r="C22" s="13">
        <v>33365</v>
      </c>
      <c r="D22" s="15">
        <v>20.99</v>
      </c>
      <c r="E22" s="15">
        <v>9.5</v>
      </c>
      <c r="F22" s="13">
        <v>3</v>
      </c>
      <c r="G22" s="13"/>
      <c r="H22" s="35">
        <f t="shared" si="0"/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orientation="landscape" r:id="rId1"/>
  <headerFooter>
    <oddFooter>&amp;C&amp;A - New Year Catalog Purchase Order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B6DCB-1A5C-424D-8ADE-564A2BE6689C}">
  <dimension ref="A1:H22"/>
  <sheetViews>
    <sheetView view="pageBreakPreview" zoomScale="112" zoomScaleNormal="100" zoomScaleSheetLayoutView="112" workbookViewId="0">
      <selection activeCell="F15" sqref="F15:F22"/>
    </sheetView>
  </sheetViews>
  <sheetFormatPr defaultRowHeight="15" x14ac:dyDescent="0.25"/>
  <cols>
    <col min="1" max="1" width="17.5703125" customWidth="1"/>
    <col min="2" max="2" width="27.28515625" bestFit="1" customWidth="1"/>
    <col min="3" max="3" width="15.7109375" style="1" customWidth="1"/>
    <col min="4" max="4" width="13.7109375" customWidth="1"/>
    <col min="5" max="5" width="11.7109375" customWidth="1"/>
    <col min="6" max="6" width="13.7109375" customWidth="1"/>
    <col min="7" max="8" width="15.7109375" customWidth="1"/>
  </cols>
  <sheetData>
    <row r="1" spans="1:8" ht="20.100000000000001" customHeight="1" x14ac:dyDescent="0.35">
      <c r="A1" s="106" t="s">
        <v>51</v>
      </c>
      <c r="B1" s="107"/>
      <c r="H1" s="7" t="s">
        <v>135</v>
      </c>
    </row>
    <row r="2" spans="1:8" ht="20.100000000000001" customHeight="1" x14ac:dyDescent="0.25">
      <c r="A2" s="108"/>
      <c r="B2" s="109"/>
    </row>
    <row r="3" spans="1:8" ht="20.100000000000001" customHeight="1" x14ac:dyDescent="0.25">
      <c r="A3" s="108"/>
      <c r="B3" s="109"/>
      <c r="D3" s="10" t="s">
        <v>12</v>
      </c>
      <c r="E3" s="2"/>
      <c r="F3" s="2"/>
      <c r="G3" s="11" t="s">
        <v>8</v>
      </c>
      <c r="H3" s="2"/>
    </row>
    <row r="4" spans="1:8" ht="20.100000000000001" customHeight="1" x14ac:dyDescent="0.25">
      <c r="A4" s="108"/>
      <c r="B4" s="109"/>
      <c r="D4" s="10" t="s">
        <v>13</v>
      </c>
      <c r="E4" s="3"/>
      <c r="F4" s="3"/>
      <c r="G4" s="11" t="s">
        <v>9</v>
      </c>
      <c r="H4" s="3"/>
    </row>
    <row r="5" spans="1:8" ht="20.100000000000001" customHeight="1" x14ac:dyDescent="0.25">
      <c r="A5" s="108"/>
      <c r="B5" s="109"/>
      <c r="D5" s="10" t="s">
        <v>28</v>
      </c>
      <c r="E5" s="3"/>
      <c r="F5" s="3"/>
      <c r="G5" s="11" t="s">
        <v>10</v>
      </c>
      <c r="H5" s="3"/>
    </row>
    <row r="6" spans="1:8" ht="20.100000000000001" customHeight="1" thickBot="1" x14ac:dyDescent="0.3">
      <c r="A6" s="110"/>
      <c r="B6" s="111"/>
      <c r="D6" s="10" t="s">
        <v>14</v>
      </c>
      <c r="E6" s="3"/>
      <c r="F6" s="3"/>
      <c r="G6" s="11" t="s">
        <v>11</v>
      </c>
      <c r="H6" s="3"/>
    </row>
    <row r="8" spans="1:8" s="9" customFormat="1" ht="22.5" customHeight="1" x14ac:dyDescent="0.25">
      <c r="A8" s="42" t="s">
        <v>17</v>
      </c>
      <c r="B8" s="46"/>
      <c r="C8" s="44"/>
      <c r="D8" s="46"/>
      <c r="E8" s="46"/>
      <c r="F8" s="47"/>
      <c r="G8" s="56" t="s">
        <v>15</v>
      </c>
      <c r="H8" s="56" t="s">
        <v>16</v>
      </c>
    </row>
    <row r="9" spans="1:8" x14ac:dyDescent="0.25">
      <c r="A9" s="48" t="s">
        <v>52</v>
      </c>
      <c r="B9" s="37">
        <v>0.5</v>
      </c>
      <c r="F9" s="60"/>
      <c r="G9" s="57"/>
      <c r="H9" s="57"/>
    </row>
    <row r="10" spans="1:8" ht="15" customHeight="1" x14ac:dyDescent="0.25">
      <c r="A10" s="48" t="s">
        <v>53</v>
      </c>
      <c r="B10" t="s">
        <v>54</v>
      </c>
      <c r="F10" s="60"/>
      <c r="G10" s="112">
        <f>SUM(G15:G22)</f>
        <v>0</v>
      </c>
      <c r="H10" s="114">
        <f>SUM(H15:H22)</f>
        <v>0</v>
      </c>
    </row>
    <row r="11" spans="1:8" ht="15" customHeight="1" x14ac:dyDescent="0.25">
      <c r="A11" s="48" t="s">
        <v>55</v>
      </c>
      <c r="B11" t="s">
        <v>33</v>
      </c>
      <c r="F11" s="60"/>
      <c r="G11" s="112"/>
      <c r="H11" s="114"/>
    </row>
    <row r="12" spans="1:8" ht="15" customHeight="1" x14ac:dyDescent="0.25">
      <c r="A12" s="48" t="s">
        <v>56</v>
      </c>
      <c r="B12" t="s">
        <v>42</v>
      </c>
      <c r="F12" s="60"/>
      <c r="G12" s="112"/>
      <c r="H12" s="114"/>
    </row>
    <row r="13" spans="1:8" x14ac:dyDescent="0.25">
      <c r="A13" s="66"/>
      <c r="B13" s="2"/>
      <c r="C13" s="53"/>
      <c r="D13" s="2"/>
      <c r="E13" s="2"/>
      <c r="F13" s="64"/>
      <c r="G13" s="113"/>
      <c r="H13" s="115"/>
    </row>
    <row r="14" spans="1:8" s="8" customFormat="1" ht="30.75" customHeight="1" x14ac:dyDescent="0.25">
      <c r="A14" s="32" t="s">
        <v>0</v>
      </c>
      <c r="B14" s="32" t="s">
        <v>1</v>
      </c>
      <c r="C14" s="32" t="s">
        <v>2</v>
      </c>
      <c r="D14" s="32" t="s">
        <v>5</v>
      </c>
      <c r="E14" s="32" t="s">
        <v>3</v>
      </c>
      <c r="F14" s="32" t="s">
        <v>4</v>
      </c>
      <c r="G14" s="32" t="s">
        <v>6</v>
      </c>
      <c r="H14" s="32" t="s">
        <v>7</v>
      </c>
    </row>
    <row r="15" spans="1:8" s="6" customFormat="1" ht="30" customHeight="1" x14ac:dyDescent="0.25">
      <c r="A15" s="33">
        <v>9781642723977</v>
      </c>
      <c r="B15" s="17" t="s">
        <v>154</v>
      </c>
      <c r="C15" s="13" t="s">
        <v>155</v>
      </c>
      <c r="D15" s="15">
        <v>19.989999999999998</v>
      </c>
      <c r="E15" s="15">
        <f>D15/2</f>
        <v>9.9949999999999992</v>
      </c>
      <c r="F15" s="13" t="s">
        <v>236</v>
      </c>
      <c r="G15" s="13"/>
      <c r="H15" s="35">
        <f>E15*G15</f>
        <v>0</v>
      </c>
    </row>
    <row r="16" spans="1:8" s="6" customFormat="1" ht="30" customHeight="1" x14ac:dyDescent="0.25">
      <c r="A16" s="33">
        <v>9781639522910</v>
      </c>
      <c r="B16" s="17" t="s">
        <v>156</v>
      </c>
      <c r="C16" s="13" t="s">
        <v>157</v>
      </c>
      <c r="D16" s="15">
        <v>17.989999999999998</v>
      </c>
      <c r="E16" s="15">
        <f t="shared" ref="E16:E22" si="0">D16/2</f>
        <v>8.9949999999999992</v>
      </c>
      <c r="F16" s="13" t="s">
        <v>236</v>
      </c>
      <c r="G16" s="13"/>
      <c r="H16" s="35">
        <f t="shared" ref="H16:H22" si="1">E16*G16</f>
        <v>0</v>
      </c>
    </row>
    <row r="17" spans="1:8" s="6" customFormat="1" ht="30" customHeight="1" x14ac:dyDescent="0.25">
      <c r="A17" s="33">
        <v>1220000320949</v>
      </c>
      <c r="B17" s="17" t="s">
        <v>158</v>
      </c>
      <c r="C17" s="13" t="s">
        <v>159</v>
      </c>
      <c r="D17" s="15">
        <v>12.99</v>
      </c>
      <c r="E17" s="15">
        <f t="shared" si="0"/>
        <v>6.4950000000000001</v>
      </c>
      <c r="F17" s="13" t="s">
        <v>236</v>
      </c>
      <c r="G17" s="13"/>
      <c r="H17" s="35">
        <f t="shared" si="1"/>
        <v>0</v>
      </c>
    </row>
    <row r="18" spans="1:8" s="6" customFormat="1" ht="30" customHeight="1" x14ac:dyDescent="0.25">
      <c r="A18" s="33">
        <v>9781642725278</v>
      </c>
      <c r="B18" s="17" t="s">
        <v>160</v>
      </c>
      <c r="C18" s="13" t="s">
        <v>161</v>
      </c>
      <c r="D18" s="15">
        <v>16.989999999999998</v>
      </c>
      <c r="E18" s="15">
        <f t="shared" si="0"/>
        <v>8.4949999999999992</v>
      </c>
      <c r="F18" s="13" t="s">
        <v>236</v>
      </c>
      <c r="G18" s="13"/>
      <c r="H18" s="35">
        <f t="shared" si="1"/>
        <v>0</v>
      </c>
    </row>
    <row r="19" spans="1:8" s="6" customFormat="1" ht="30" customHeight="1" x14ac:dyDescent="0.25">
      <c r="A19" s="33">
        <v>9781776371167</v>
      </c>
      <c r="B19" s="17" t="s">
        <v>162</v>
      </c>
      <c r="C19" s="13" t="s">
        <v>163</v>
      </c>
      <c r="D19" s="15">
        <v>9.99</v>
      </c>
      <c r="E19" s="15">
        <f t="shared" si="0"/>
        <v>4.9950000000000001</v>
      </c>
      <c r="F19" s="13" t="s">
        <v>236</v>
      </c>
      <c r="G19" s="13"/>
      <c r="H19" s="35">
        <f t="shared" si="1"/>
        <v>0</v>
      </c>
    </row>
    <row r="20" spans="1:8" s="6" customFormat="1" ht="30" customHeight="1" x14ac:dyDescent="0.25">
      <c r="A20" s="33">
        <v>1220000370616</v>
      </c>
      <c r="B20" s="17" t="s">
        <v>164</v>
      </c>
      <c r="C20" s="13" t="s">
        <v>165</v>
      </c>
      <c r="D20" s="15">
        <v>12.99</v>
      </c>
      <c r="E20" s="15">
        <f t="shared" si="0"/>
        <v>6.4950000000000001</v>
      </c>
      <c r="F20" s="13" t="s">
        <v>236</v>
      </c>
      <c r="G20" s="13"/>
      <c r="H20" s="35">
        <f t="shared" si="1"/>
        <v>0</v>
      </c>
    </row>
    <row r="21" spans="1:8" ht="30" customHeight="1" x14ac:dyDescent="0.25">
      <c r="A21" s="33">
        <v>9781639522309</v>
      </c>
      <c r="B21" s="17" t="s">
        <v>166</v>
      </c>
      <c r="C21" s="13" t="s">
        <v>167</v>
      </c>
      <c r="D21" s="15">
        <v>74.989999999999995</v>
      </c>
      <c r="E21" s="15">
        <f t="shared" si="0"/>
        <v>37.494999999999997</v>
      </c>
      <c r="F21" s="13" t="s">
        <v>236</v>
      </c>
      <c r="G21" s="13"/>
      <c r="H21" s="35">
        <f t="shared" si="1"/>
        <v>0</v>
      </c>
    </row>
    <row r="22" spans="1:8" ht="30" customHeight="1" x14ac:dyDescent="0.25">
      <c r="A22" s="33">
        <v>9781639522293</v>
      </c>
      <c r="B22" s="17" t="s">
        <v>168</v>
      </c>
      <c r="C22" s="13" t="s">
        <v>169</v>
      </c>
      <c r="D22" s="15">
        <v>74.989999999999995</v>
      </c>
      <c r="E22" s="15">
        <f t="shared" si="0"/>
        <v>37.494999999999997</v>
      </c>
      <c r="F22" s="13" t="s">
        <v>236</v>
      </c>
      <c r="G22" s="13"/>
      <c r="H22" s="35">
        <f t="shared" si="1"/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orientation="landscape" r:id="rId1"/>
  <headerFooter>
    <oddFooter>&amp;C&amp;A - Christmas Catalog Purchase Order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6135D-B1C9-4157-ACDD-5C4280855E38}">
  <dimension ref="A1:H22"/>
  <sheetViews>
    <sheetView view="pageBreakPreview" zoomScale="112" zoomScaleNormal="100" zoomScaleSheetLayoutView="112" workbookViewId="0">
      <selection activeCell="F21" sqref="F21"/>
    </sheetView>
  </sheetViews>
  <sheetFormatPr defaultRowHeight="15" x14ac:dyDescent="0.25"/>
  <cols>
    <col min="1" max="1" width="16.28515625" customWidth="1"/>
    <col min="2" max="2" width="27.28515625" bestFit="1" customWidth="1"/>
    <col min="3" max="3" width="15.7109375" style="1" customWidth="1"/>
    <col min="4" max="4" width="13.7109375" customWidth="1"/>
    <col min="5" max="5" width="11.7109375" customWidth="1"/>
    <col min="6" max="6" width="13.7109375" customWidth="1"/>
    <col min="7" max="8" width="15.7109375" customWidth="1"/>
  </cols>
  <sheetData>
    <row r="1" spans="1:8" ht="20.100000000000001" customHeight="1" x14ac:dyDescent="0.35">
      <c r="A1" s="106" t="s">
        <v>57</v>
      </c>
      <c r="B1" s="107"/>
      <c r="H1" s="7" t="s">
        <v>135</v>
      </c>
    </row>
    <row r="2" spans="1:8" ht="20.100000000000001" customHeight="1" x14ac:dyDescent="0.25">
      <c r="A2" s="108"/>
      <c r="B2" s="109"/>
    </row>
    <row r="3" spans="1:8" ht="20.100000000000001" customHeight="1" x14ac:dyDescent="0.25">
      <c r="A3" s="108"/>
      <c r="B3" s="109"/>
      <c r="D3" s="10" t="s">
        <v>12</v>
      </c>
      <c r="E3" s="2"/>
      <c r="F3" s="2"/>
      <c r="G3" s="11" t="s">
        <v>8</v>
      </c>
      <c r="H3" s="2"/>
    </row>
    <row r="4" spans="1:8" ht="20.100000000000001" customHeight="1" x14ac:dyDescent="0.25">
      <c r="A4" s="108"/>
      <c r="B4" s="109"/>
      <c r="D4" s="10" t="s">
        <v>13</v>
      </c>
      <c r="E4" s="3"/>
      <c r="F4" s="3"/>
      <c r="G4" s="11" t="s">
        <v>9</v>
      </c>
      <c r="H4" s="3"/>
    </row>
    <row r="5" spans="1:8" ht="20.100000000000001" customHeight="1" x14ac:dyDescent="0.25">
      <c r="A5" s="108"/>
      <c r="B5" s="109"/>
      <c r="D5" s="10" t="s">
        <v>28</v>
      </c>
      <c r="E5" s="3"/>
      <c r="F5" s="3"/>
      <c r="G5" s="11" t="s">
        <v>10</v>
      </c>
      <c r="H5" s="3"/>
    </row>
    <row r="6" spans="1:8" ht="20.100000000000001" customHeight="1" thickBot="1" x14ac:dyDescent="0.3">
      <c r="A6" s="110"/>
      <c r="B6" s="111"/>
      <c r="D6" s="10" t="s">
        <v>14</v>
      </c>
      <c r="E6" s="3"/>
      <c r="F6" s="3"/>
      <c r="G6" s="11" t="s">
        <v>11</v>
      </c>
      <c r="H6" s="3"/>
    </row>
    <row r="8" spans="1:8" s="9" customFormat="1" ht="22.5" customHeight="1" x14ac:dyDescent="0.25">
      <c r="A8" s="42" t="s">
        <v>17</v>
      </c>
      <c r="B8" s="46"/>
      <c r="C8" s="44"/>
      <c r="D8" s="46"/>
      <c r="E8" s="46"/>
      <c r="F8" s="47"/>
      <c r="G8" s="56" t="s">
        <v>15</v>
      </c>
      <c r="H8" s="56" t="s">
        <v>16</v>
      </c>
    </row>
    <row r="9" spans="1:8" x14ac:dyDescent="0.25">
      <c r="A9" s="48"/>
      <c r="F9" s="60"/>
      <c r="G9" s="57"/>
      <c r="H9" s="57"/>
    </row>
    <row r="10" spans="1:8" ht="15" customHeight="1" x14ac:dyDescent="0.25">
      <c r="A10" s="48"/>
      <c r="F10" s="60"/>
      <c r="G10" s="112">
        <f>SUM(G15:G22)</f>
        <v>0</v>
      </c>
      <c r="H10" s="114">
        <f>SUM(H15:H22)</f>
        <v>0</v>
      </c>
    </row>
    <row r="11" spans="1:8" ht="15" customHeight="1" x14ac:dyDescent="0.25">
      <c r="A11" s="48"/>
      <c r="F11" s="60"/>
      <c r="G11" s="112"/>
      <c r="H11" s="114"/>
    </row>
    <row r="12" spans="1:8" ht="15" customHeight="1" x14ac:dyDescent="0.25">
      <c r="A12" s="48"/>
      <c r="F12" s="60"/>
      <c r="G12" s="112"/>
      <c r="H12" s="114"/>
    </row>
    <row r="13" spans="1:8" x14ac:dyDescent="0.25">
      <c r="A13" s="66"/>
      <c r="B13" s="2"/>
      <c r="C13" s="53"/>
      <c r="D13" s="2"/>
      <c r="E13" s="2"/>
      <c r="F13" s="64"/>
      <c r="G13" s="113"/>
      <c r="H13" s="115"/>
    </row>
    <row r="14" spans="1:8" s="8" customFormat="1" ht="29.25" customHeight="1" x14ac:dyDescent="0.25">
      <c r="A14" s="32" t="s">
        <v>0</v>
      </c>
      <c r="B14" s="32" t="s">
        <v>1</v>
      </c>
      <c r="C14" s="32" t="s">
        <v>2</v>
      </c>
      <c r="D14" s="32" t="s">
        <v>5</v>
      </c>
      <c r="E14" s="32" t="s">
        <v>3</v>
      </c>
      <c r="F14" s="32" t="s">
        <v>4</v>
      </c>
      <c r="G14" s="32" t="s">
        <v>6</v>
      </c>
      <c r="H14" s="32" t="s">
        <v>7</v>
      </c>
    </row>
    <row r="15" spans="1:8" s="6" customFormat="1" ht="30" customHeight="1" x14ac:dyDescent="0.25">
      <c r="A15" s="33">
        <v>195002228214</v>
      </c>
      <c r="B15" s="14" t="s">
        <v>170</v>
      </c>
      <c r="C15" s="13" t="s">
        <v>171</v>
      </c>
      <c r="D15" s="15">
        <v>20.99</v>
      </c>
      <c r="E15" s="15">
        <v>9.25</v>
      </c>
      <c r="F15" s="13">
        <v>2</v>
      </c>
      <c r="G15" s="13"/>
      <c r="H15" s="35">
        <f>E15*G15</f>
        <v>0</v>
      </c>
    </row>
    <row r="16" spans="1:8" s="6" customFormat="1" ht="30" customHeight="1" x14ac:dyDescent="0.25">
      <c r="A16" s="33">
        <v>195002055926</v>
      </c>
      <c r="B16" s="14" t="s">
        <v>172</v>
      </c>
      <c r="C16" s="13" t="s">
        <v>173</v>
      </c>
      <c r="D16" s="15">
        <v>45.99</v>
      </c>
      <c r="E16" s="15">
        <v>20.75</v>
      </c>
      <c r="F16" s="13">
        <v>2</v>
      </c>
      <c r="G16" s="13"/>
      <c r="H16" s="35">
        <f t="shared" ref="H16:H22" si="0">E16*G16</f>
        <v>0</v>
      </c>
    </row>
    <row r="17" spans="1:8" s="6" customFormat="1" ht="30" customHeight="1" x14ac:dyDescent="0.25">
      <c r="A17" s="33">
        <v>195002228078</v>
      </c>
      <c r="B17" s="14" t="s">
        <v>174</v>
      </c>
      <c r="C17" s="13" t="s">
        <v>175</v>
      </c>
      <c r="D17" s="15">
        <v>17.989999999999998</v>
      </c>
      <c r="E17" s="15">
        <v>8.25</v>
      </c>
      <c r="F17" s="13">
        <v>4</v>
      </c>
      <c r="G17" s="13"/>
      <c r="H17" s="35">
        <f t="shared" si="0"/>
        <v>0</v>
      </c>
    </row>
    <row r="18" spans="1:8" s="6" customFormat="1" ht="30" customHeight="1" x14ac:dyDescent="0.25">
      <c r="A18" s="33">
        <v>195002406766</v>
      </c>
      <c r="B18" s="14" t="s">
        <v>176</v>
      </c>
      <c r="C18" s="13" t="s">
        <v>177</v>
      </c>
      <c r="D18" s="15">
        <v>6.99</v>
      </c>
      <c r="E18" s="15">
        <v>3</v>
      </c>
      <c r="F18" s="13">
        <v>2</v>
      </c>
      <c r="G18" s="13"/>
      <c r="H18" s="35">
        <f t="shared" si="0"/>
        <v>0</v>
      </c>
    </row>
    <row r="19" spans="1:8" s="6" customFormat="1" ht="30" customHeight="1" x14ac:dyDescent="0.25">
      <c r="A19" s="33">
        <v>195002406797</v>
      </c>
      <c r="B19" s="14" t="s">
        <v>178</v>
      </c>
      <c r="C19" s="13" t="s">
        <v>179</v>
      </c>
      <c r="D19" s="15">
        <v>6.99</v>
      </c>
      <c r="E19" s="15">
        <v>3</v>
      </c>
      <c r="F19" s="13">
        <v>2</v>
      </c>
      <c r="G19" s="13"/>
      <c r="H19" s="35">
        <f t="shared" si="0"/>
        <v>0</v>
      </c>
    </row>
    <row r="20" spans="1:8" s="6" customFormat="1" ht="30" customHeight="1" x14ac:dyDescent="0.25">
      <c r="A20" s="33">
        <v>195002406735</v>
      </c>
      <c r="B20" s="14" t="s">
        <v>180</v>
      </c>
      <c r="C20" s="13" t="s">
        <v>181</v>
      </c>
      <c r="D20" s="15">
        <v>5.99</v>
      </c>
      <c r="E20" s="15">
        <v>2.5</v>
      </c>
      <c r="F20" s="13">
        <v>2</v>
      </c>
      <c r="G20" s="13"/>
      <c r="H20" s="35">
        <f t="shared" si="0"/>
        <v>0</v>
      </c>
    </row>
    <row r="21" spans="1:8" ht="30" customHeight="1" x14ac:dyDescent="0.25">
      <c r="A21" s="33">
        <v>195002406858</v>
      </c>
      <c r="B21" s="14" t="s">
        <v>182</v>
      </c>
      <c r="C21" s="13" t="s">
        <v>183</v>
      </c>
      <c r="D21" s="15">
        <v>5.99</v>
      </c>
      <c r="E21" s="15">
        <v>2.5</v>
      </c>
      <c r="F21" s="13">
        <v>2</v>
      </c>
      <c r="G21" s="13"/>
      <c r="H21" s="35">
        <f t="shared" si="0"/>
        <v>0</v>
      </c>
    </row>
    <row r="22" spans="1:8" ht="30" customHeight="1" x14ac:dyDescent="0.25">
      <c r="A22" s="33">
        <v>195002406902</v>
      </c>
      <c r="B22" s="14" t="s">
        <v>184</v>
      </c>
      <c r="C22" s="13" t="s">
        <v>185</v>
      </c>
      <c r="D22" s="15">
        <v>4.99</v>
      </c>
      <c r="E22" s="15">
        <v>2</v>
      </c>
      <c r="F22" s="13">
        <v>2</v>
      </c>
      <c r="G22" s="13"/>
      <c r="H22" s="35">
        <f t="shared" si="0"/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scale="94" orientation="landscape" r:id="rId1"/>
  <headerFooter>
    <oddFooter>&amp;C&amp;A - Christmas Catalog Purchase Order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54697-9ED2-4620-91ED-55087FBAB98B}">
  <dimension ref="A1:K41"/>
  <sheetViews>
    <sheetView view="pageBreakPreview" topLeftCell="A21" zoomScale="93" zoomScaleNormal="100" zoomScaleSheetLayoutView="93" workbookViewId="0">
      <selection activeCell="F36" sqref="F36"/>
    </sheetView>
  </sheetViews>
  <sheetFormatPr defaultRowHeight="15" x14ac:dyDescent="0.25"/>
  <cols>
    <col min="1" max="1" width="6.140625" style="1" bestFit="1" customWidth="1"/>
    <col min="2" max="2" width="14.7109375" customWidth="1"/>
    <col min="3" max="3" width="40.28515625" customWidth="1"/>
    <col min="4" max="4" width="16.7109375" style="1" bestFit="1" customWidth="1"/>
    <col min="5" max="5" width="10.140625" customWidth="1"/>
    <col min="6" max="6" width="10.28515625" customWidth="1"/>
    <col min="7" max="7" width="9.7109375" customWidth="1"/>
    <col min="8" max="8" width="1.7109375" customWidth="1"/>
    <col min="9" max="9" width="9.140625" style="139"/>
    <col min="10" max="11" width="9.140625" style="18"/>
  </cols>
  <sheetData>
    <row r="1" spans="1:11" ht="42" customHeight="1" thickBot="1" x14ac:dyDescent="0.3">
      <c r="A1" s="136"/>
      <c r="B1" s="137"/>
      <c r="C1" s="137"/>
      <c r="D1" s="136"/>
      <c r="E1" s="137"/>
      <c r="F1" s="137"/>
      <c r="G1" s="138" t="s">
        <v>197</v>
      </c>
    </row>
    <row r="2" spans="1:11" ht="6.75" customHeight="1" x14ac:dyDescent="0.25"/>
    <row r="3" spans="1:11" ht="18.75" customHeight="1" x14ac:dyDescent="0.25">
      <c r="B3" s="71" t="s">
        <v>60</v>
      </c>
      <c r="C3" s="12" t="s">
        <v>93</v>
      </c>
      <c r="D3" s="71" t="s">
        <v>61</v>
      </c>
      <c r="E3" s="125">
        <f>E4-15</f>
        <v>45277</v>
      </c>
      <c r="F3" s="125"/>
    </row>
    <row r="4" spans="1:11" ht="18.75" customHeight="1" x14ac:dyDescent="0.25">
      <c r="B4" s="71" t="s">
        <v>62</v>
      </c>
      <c r="C4" s="12"/>
      <c r="D4" s="71" t="s">
        <v>63</v>
      </c>
      <c r="E4" s="125">
        <v>45292</v>
      </c>
      <c r="F4" s="125"/>
    </row>
    <row r="5" spans="1:11" ht="18.75" customHeight="1" x14ac:dyDescent="0.25">
      <c r="B5" s="71" t="s">
        <v>64</v>
      </c>
      <c r="C5" s="12" t="s">
        <v>198</v>
      </c>
      <c r="D5" s="71" t="s">
        <v>65</v>
      </c>
      <c r="E5" s="125">
        <v>45322</v>
      </c>
      <c r="F5" s="125"/>
    </row>
    <row r="6" spans="1:11" ht="18.75" customHeight="1" x14ac:dyDescent="0.25">
      <c r="B6" s="71" t="s">
        <v>66</v>
      </c>
      <c r="C6" s="19" t="s">
        <v>199</v>
      </c>
      <c r="D6" s="71" t="s">
        <v>67</v>
      </c>
      <c r="E6" s="126">
        <v>45322</v>
      </c>
      <c r="F6" s="140"/>
    </row>
    <row r="7" spans="1:11" ht="18.75" customHeight="1" x14ac:dyDescent="0.25">
      <c r="B7" s="71" t="s">
        <v>68</v>
      </c>
      <c r="C7" s="12" t="str">
        <f>G1</f>
        <v>Munce January</v>
      </c>
      <c r="D7" s="72" t="s">
        <v>69</v>
      </c>
      <c r="E7" s="125">
        <f ca="1">TODAY()</f>
        <v>45251</v>
      </c>
      <c r="F7" s="141"/>
    </row>
    <row r="8" spans="1:11" ht="18.75" customHeight="1" x14ac:dyDescent="0.25">
      <c r="B8" s="71" t="s">
        <v>70</v>
      </c>
      <c r="C8" s="20" t="s">
        <v>200</v>
      </c>
      <c r="D8" s="71" t="s">
        <v>71</v>
      </c>
      <c r="E8" s="141" t="str">
        <f ca="1">IF(E6&gt;=TODAY(),"90 days","NONE")</f>
        <v>90 days</v>
      </c>
      <c r="F8" s="141"/>
    </row>
    <row r="9" spans="1:11" ht="32.25" customHeight="1" x14ac:dyDescent="0.25">
      <c r="A9" s="124" t="s">
        <v>72</v>
      </c>
      <c r="B9" s="124"/>
      <c r="C9" s="124"/>
      <c r="D9" s="124"/>
      <c r="E9" s="124"/>
      <c r="F9" s="124"/>
      <c r="G9" s="124"/>
    </row>
    <row r="10" spans="1:11" x14ac:dyDescent="0.25">
      <c r="A10" s="142"/>
    </row>
    <row r="11" spans="1:11" ht="15.75" thickBot="1" x14ac:dyDescent="0.3">
      <c r="A11" s="143" t="s">
        <v>74</v>
      </c>
      <c r="B11" s="144" t="s">
        <v>24</v>
      </c>
      <c r="C11" s="144" t="s">
        <v>75</v>
      </c>
      <c r="D11" s="144" t="s">
        <v>76</v>
      </c>
      <c r="E11" s="144" t="s">
        <v>201</v>
      </c>
      <c r="F11" s="145" t="s">
        <v>26</v>
      </c>
      <c r="G11" s="146" t="s">
        <v>77</v>
      </c>
      <c r="I11" s="147" t="s">
        <v>78</v>
      </c>
      <c r="J11" s="148" t="s">
        <v>79</v>
      </c>
      <c r="K11" s="149" t="s">
        <v>80</v>
      </c>
    </row>
    <row r="12" spans="1:11" x14ac:dyDescent="0.25">
      <c r="A12" s="150">
        <v>4</v>
      </c>
      <c r="B12" s="151">
        <v>9780310163770</v>
      </c>
      <c r="C12" s="152" t="s">
        <v>202</v>
      </c>
      <c r="D12" s="24" t="s">
        <v>203</v>
      </c>
      <c r="E12" s="153">
        <v>21.99</v>
      </c>
      <c r="F12" s="153">
        <v>13.97</v>
      </c>
      <c r="G12" s="154">
        <f>IF(A12&gt;=4,0.64,IF(A12&lt;=3,0.45))</f>
        <v>0.64</v>
      </c>
      <c r="I12" s="155">
        <f>IF(A12&gt;0,(1-(J12/(E12*0.6))),"")</f>
        <v>0.4</v>
      </c>
      <c r="J12" s="156">
        <f t="shared" ref="J12:J35" si="0">IF(A12&gt;0,(E12*(1-G12)),"")</f>
        <v>7.9163999999999994</v>
      </c>
      <c r="K12" s="156">
        <f t="shared" ref="K12:K35" si="1">IF(A12&gt;0,(J12*A12),"")</f>
        <v>31.665599999999998</v>
      </c>
    </row>
    <row r="13" spans="1:11" x14ac:dyDescent="0.25">
      <c r="A13" s="150">
        <v>4</v>
      </c>
      <c r="B13" s="151">
        <v>9780785253877</v>
      </c>
      <c r="C13" s="157" t="s">
        <v>204</v>
      </c>
      <c r="D13" s="24" t="s">
        <v>203</v>
      </c>
      <c r="E13" s="28">
        <v>18.989999999999998</v>
      </c>
      <c r="F13" s="28">
        <v>13.97</v>
      </c>
      <c r="G13" s="154">
        <f>IF(A13&gt;=4,0.64,IF(A13&lt;=3,0.45))</f>
        <v>0.64</v>
      </c>
      <c r="I13" s="155">
        <f>IF(A13&gt;0,(1-(J13/(E13*0.6))),"")</f>
        <v>0.4</v>
      </c>
      <c r="J13" s="156">
        <f t="shared" si="0"/>
        <v>6.8363999999999994</v>
      </c>
      <c r="K13" s="156">
        <f t="shared" si="1"/>
        <v>27.345599999999997</v>
      </c>
    </row>
    <row r="14" spans="1:11" x14ac:dyDescent="0.25">
      <c r="A14" s="150">
        <v>4</v>
      </c>
      <c r="B14" s="158">
        <v>9780310750130</v>
      </c>
      <c r="C14" s="26" t="s">
        <v>205</v>
      </c>
      <c r="D14" s="24" t="s">
        <v>203</v>
      </c>
      <c r="E14" s="27">
        <v>22.99</v>
      </c>
      <c r="F14" s="27">
        <v>13.97</v>
      </c>
      <c r="G14" s="154">
        <f>IF(A14&gt;=4,0.64,IF(A14&lt;=3,0.45))</f>
        <v>0.64</v>
      </c>
      <c r="I14" s="155">
        <f>IF(A14&gt;0,(1-(J14/(E14*0.6))),"")</f>
        <v>0.4</v>
      </c>
      <c r="J14" s="156">
        <f t="shared" si="0"/>
        <v>8.2763999999999989</v>
      </c>
      <c r="K14" s="156">
        <f t="shared" si="1"/>
        <v>33.105599999999995</v>
      </c>
    </row>
    <row r="15" spans="1:11" x14ac:dyDescent="0.25">
      <c r="A15" s="150">
        <v>4</v>
      </c>
      <c r="B15" s="151">
        <v>9781400238620</v>
      </c>
      <c r="C15" s="157" t="s">
        <v>206</v>
      </c>
      <c r="D15" s="24" t="s">
        <v>203</v>
      </c>
      <c r="E15" s="28">
        <v>29.99</v>
      </c>
      <c r="F15" s="28">
        <v>17.97</v>
      </c>
      <c r="G15" s="154">
        <f>IF(A15&gt;=4,0.64,IF(A15&lt;=3,0.45))</f>
        <v>0.64</v>
      </c>
      <c r="I15" s="155">
        <f>IF(A15&gt;0,(1-(J15/(E15*0.6))),"")</f>
        <v>0.40000000000000013</v>
      </c>
      <c r="J15" s="156">
        <f t="shared" si="0"/>
        <v>10.796399999999998</v>
      </c>
      <c r="K15" s="156">
        <f t="shared" si="1"/>
        <v>43.185599999999994</v>
      </c>
    </row>
    <row r="16" spans="1:11" x14ac:dyDescent="0.25">
      <c r="A16" s="150">
        <v>4</v>
      </c>
      <c r="B16" s="151">
        <v>9780718039875</v>
      </c>
      <c r="C16" s="152" t="s">
        <v>207</v>
      </c>
      <c r="D16" s="24" t="s">
        <v>203</v>
      </c>
      <c r="E16" s="159">
        <v>26.99</v>
      </c>
      <c r="F16" s="159">
        <v>16.97</v>
      </c>
      <c r="G16" s="154">
        <f>IF(A16&gt;=4,0.64,IF(A16&lt;=3,0.45))</f>
        <v>0.64</v>
      </c>
      <c r="I16" s="155">
        <f t="shared" ref="I16:I20" si="2">IF(A16&gt;0,(1-(J16/(E16*0.6))),"")</f>
        <v>0.4</v>
      </c>
      <c r="J16" s="156">
        <f t="shared" si="0"/>
        <v>9.7163999999999984</v>
      </c>
      <c r="K16" s="156">
        <f t="shared" si="1"/>
        <v>38.865599999999993</v>
      </c>
    </row>
    <row r="17" spans="1:11" x14ac:dyDescent="0.25">
      <c r="A17" s="150">
        <v>4</v>
      </c>
      <c r="B17" s="151">
        <v>9780785253822</v>
      </c>
      <c r="C17" s="157" t="s">
        <v>208</v>
      </c>
      <c r="D17" s="24" t="s">
        <v>203</v>
      </c>
      <c r="E17" s="28">
        <v>18.989999999999998</v>
      </c>
      <c r="F17" s="28">
        <v>11.97</v>
      </c>
      <c r="G17" s="154">
        <f>IF(A17&gt;=4,0.64,IF(A17&lt;=1,0.45))</f>
        <v>0.64</v>
      </c>
      <c r="I17" s="155">
        <f t="shared" si="2"/>
        <v>0.4</v>
      </c>
      <c r="J17" s="156">
        <f t="shared" si="0"/>
        <v>6.8363999999999994</v>
      </c>
      <c r="K17" s="156">
        <f t="shared" si="1"/>
        <v>27.345599999999997</v>
      </c>
    </row>
    <row r="18" spans="1:11" x14ac:dyDescent="0.25">
      <c r="A18" s="150">
        <v>4</v>
      </c>
      <c r="B18" s="158">
        <v>9780310777021</v>
      </c>
      <c r="C18" s="26" t="s">
        <v>209</v>
      </c>
      <c r="D18" s="24" t="s">
        <v>203</v>
      </c>
      <c r="E18" s="27">
        <v>18.989999999999998</v>
      </c>
      <c r="F18" s="27">
        <v>11.97</v>
      </c>
      <c r="G18" s="154">
        <f t="shared" ref="G18:G20" si="3">IF(A18&gt;=4,0.64,IF(A18&lt;=1,0.45))</f>
        <v>0.64</v>
      </c>
      <c r="I18" s="155">
        <f t="shared" si="2"/>
        <v>0.4</v>
      </c>
      <c r="J18" s="156">
        <f t="shared" si="0"/>
        <v>6.8363999999999994</v>
      </c>
      <c r="K18" s="156">
        <f t="shared" si="1"/>
        <v>27.345599999999997</v>
      </c>
    </row>
    <row r="19" spans="1:11" ht="30" x14ac:dyDescent="0.25">
      <c r="A19" s="150">
        <v>4</v>
      </c>
      <c r="B19" s="151">
        <v>9781400235476</v>
      </c>
      <c r="C19" s="157" t="s">
        <v>210</v>
      </c>
      <c r="D19" s="24" t="s">
        <v>203</v>
      </c>
      <c r="E19" s="28">
        <v>29.99</v>
      </c>
      <c r="F19" s="28">
        <v>17.97</v>
      </c>
      <c r="G19" s="154">
        <f t="shared" si="3"/>
        <v>0.64</v>
      </c>
      <c r="I19" s="155">
        <f t="shared" si="2"/>
        <v>0.40000000000000013</v>
      </c>
      <c r="J19" s="156">
        <f t="shared" si="0"/>
        <v>10.796399999999998</v>
      </c>
      <c r="K19" s="156">
        <f t="shared" si="1"/>
        <v>43.185599999999994</v>
      </c>
    </row>
    <row r="20" spans="1:11" x14ac:dyDescent="0.25">
      <c r="A20" s="150">
        <v>4</v>
      </c>
      <c r="B20" s="151">
        <v>9781400236633</v>
      </c>
      <c r="C20" s="157" t="s">
        <v>211</v>
      </c>
      <c r="D20" s="24" t="s">
        <v>203</v>
      </c>
      <c r="E20" s="28">
        <v>18.989999999999998</v>
      </c>
      <c r="F20" s="28">
        <v>11.97</v>
      </c>
      <c r="G20" s="154">
        <f t="shared" si="3"/>
        <v>0.64</v>
      </c>
      <c r="I20" s="155">
        <f t="shared" si="2"/>
        <v>0.4</v>
      </c>
      <c r="J20" s="156">
        <f t="shared" si="0"/>
        <v>6.8363999999999994</v>
      </c>
      <c r="K20" s="156">
        <f t="shared" si="1"/>
        <v>27.345599999999997</v>
      </c>
    </row>
    <row r="21" spans="1:11" ht="45" x14ac:dyDescent="0.25">
      <c r="A21" s="150">
        <v>2</v>
      </c>
      <c r="B21" s="151">
        <v>9781400331765</v>
      </c>
      <c r="C21" s="152" t="s">
        <v>212</v>
      </c>
      <c r="D21" s="24" t="s">
        <v>213</v>
      </c>
      <c r="E21" s="153">
        <v>49.99</v>
      </c>
      <c r="F21" s="153">
        <v>34.97</v>
      </c>
      <c r="G21" s="154">
        <f t="shared" ref="G21:G22" si="4">IF(A21&gt;=2,0.6,IF(A21&lt;=1,0.45))</f>
        <v>0.6</v>
      </c>
      <c r="I21" s="155">
        <f t="shared" ref="I21:I22" si="5">IF(A21&gt;0,(1-(J21/(E21*0.7))),"")</f>
        <v>0.42857142857142849</v>
      </c>
      <c r="J21" s="156">
        <f t="shared" si="0"/>
        <v>19.996000000000002</v>
      </c>
      <c r="K21" s="156">
        <f t="shared" si="1"/>
        <v>39.992000000000004</v>
      </c>
    </row>
    <row r="22" spans="1:11" ht="45" x14ac:dyDescent="0.25">
      <c r="A22" s="150">
        <v>2</v>
      </c>
      <c r="B22" s="151">
        <v>9781400332199</v>
      </c>
      <c r="C22" s="152" t="s">
        <v>214</v>
      </c>
      <c r="D22" s="24" t="s">
        <v>213</v>
      </c>
      <c r="E22" s="153">
        <v>49.99</v>
      </c>
      <c r="F22" s="153">
        <v>34.97</v>
      </c>
      <c r="G22" s="154">
        <f t="shared" si="4"/>
        <v>0.6</v>
      </c>
      <c r="I22" s="155">
        <f t="shared" si="5"/>
        <v>0.42857142857142849</v>
      </c>
      <c r="J22" s="156">
        <f t="shared" si="0"/>
        <v>19.996000000000002</v>
      </c>
      <c r="K22" s="156">
        <f t="shared" si="1"/>
        <v>39.992000000000004</v>
      </c>
    </row>
    <row r="23" spans="1:11" x14ac:dyDescent="0.25">
      <c r="A23" s="150">
        <v>4</v>
      </c>
      <c r="B23" s="160">
        <v>9781400338672</v>
      </c>
      <c r="C23" s="157" t="s">
        <v>215</v>
      </c>
      <c r="D23" s="24" t="s">
        <v>203</v>
      </c>
      <c r="E23" s="161">
        <v>29.99</v>
      </c>
      <c r="F23" s="161">
        <v>17.97</v>
      </c>
      <c r="G23" s="154">
        <f>IF(A23&gt;=4,0.64,IF(A23&lt;=1,0.45))</f>
        <v>0.64</v>
      </c>
      <c r="I23" s="155">
        <f>IF(A23&gt;0,(1-(J23/(E23*0.6))),"")</f>
        <v>0.40000000000000013</v>
      </c>
      <c r="J23" s="156">
        <f t="shared" si="0"/>
        <v>10.796399999999998</v>
      </c>
      <c r="K23" s="156">
        <f t="shared" si="1"/>
        <v>43.185599999999994</v>
      </c>
    </row>
    <row r="24" spans="1:11" x14ac:dyDescent="0.25">
      <c r="A24" s="150">
        <v>4</v>
      </c>
      <c r="B24" s="151">
        <v>9781400335855</v>
      </c>
      <c r="C24" s="157" t="s">
        <v>216</v>
      </c>
      <c r="D24" s="24" t="s">
        <v>203</v>
      </c>
      <c r="E24" s="28">
        <v>19.989999999999998</v>
      </c>
      <c r="F24" s="28">
        <v>11.97</v>
      </c>
      <c r="G24" s="154">
        <f t="shared" ref="G24:G27" si="6">IF(A24&gt;=4,0.64,IF(A24&lt;=1,0.45))</f>
        <v>0.64</v>
      </c>
      <c r="I24" s="155">
        <f t="shared" ref="I24:I27" si="7">IF(A24&gt;0,(1-(J24/(E24*0.6))),"")</f>
        <v>0.4</v>
      </c>
      <c r="J24" s="156">
        <f t="shared" si="0"/>
        <v>7.1963999999999988</v>
      </c>
      <c r="K24" s="156">
        <f t="shared" si="1"/>
        <v>28.785599999999995</v>
      </c>
    </row>
    <row r="25" spans="1:11" x14ac:dyDescent="0.25">
      <c r="A25" s="150">
        <v>4</v>
      </c>
      <c r="B25" s="151">
        <v>9780310142218</v>
      </c>
      <c r="C25" s="152" t="s">
        <v>217</v>
      </c>
      <c r="D25" s="24" t="s">
        <v>203</v>
      </c>
      <c r="E25" s="153">
        <v>12.99</v>
      </c>
      <c r="F25" s="153">
        <v>7.97</v>
      </c>
      <c r="G25" s="154">
        <f t="shared" si="6"/>
        <v>0.64</v>
      </c>
      <c r="I25" s="155">
        <f t="shared" si="7"/>
        <v>0.39999999999999991</v>
      </c>
      <c r="J25" s="156">
        <f t="shared" si="0"/>
        <v>4.6764000000000001</v>
      </c>
      <c r="K25" s="156">
        <f t="shared" si="1"/>
        <v>18.7056</v>
      </c>
    </row>
    <row r="26" spans="1:11" x14ac:dyDescent="0.25">
      <c r="A26" s="150">
        <v>4</v>
      </c>
      <c r="B26" s="151">
        <v>9781400335565</v>
      </c>
      <c r="C26" s="26" t="s">
        <v>218</v>
      </c>
      <c r="D26" s="24" t="s">
        <v>203</v>
      </c>
      <c r="E26" s="159">
        <v>19.989999999999998</v>
      </c>
      <c r="F26" s="159">
        <v>11.97</v>
      </c>
      <c r="G26" s="154">
        <f t="shared" si="6"/>
        <v>0.64</v>
      </c>
      <c r="I26" s="155">
        <f t="shared" si="7"/>
        <v>0.4</v>
      </c>
      <c r="J26" s="156">
        <f t="shared" si="0"/>
        <v>7.1963999999999988</v>
      </c>
      <c r="K26" s="156">
        <f t="shared" si="1"/>
        <v>28.785599999999995</v>
      </c>
    </row>
    <row r="27" spans="1:11" x14ac:dyDescent="0.25">
      <c r="A27" s="150">
        <v>4</v>
      </c>
      <c r="B27" s="160">
        <v>9781400335596</v>
      </c>
      <c r="C27" s="152" t="s">
        <v>219</v>
      </c>
      <c r="D27" s="24" t="s">
        <v>203</v>
      </c>
      <c r="E27" s="153">
        <v>19.989999999999998</v>
      </c>
      <c r="F27" s="153">
        <v>11.97</v>
      </c>
      <c r="G27" s="154">
        <f t="shared" si="6"/>
        <v>0.64</v>
      </c>
      <c r="I27" s="155">
        <f t="shared" si="7"/>
        <v>0.4</v>
      </c>
      <c r="J27" s="156">
        <f t="shared" si="0"/>
        <v>7.1963999999999988</v>
      </c>
      <c r="K27" s="156">
        <f t="shared" si="1"/>
        <v>28.785599999999995</v>
      </c>
    </row>
    <row r="28" spans="1:11" ht="30" x14ac:dyDescent="0.25">
      <c r="A28" s="150">
        <v>2</v>
      </c>
      <c r="B28" s="151">
        <v>9780310452881</v>
      </c>
      <c r="C28" s="26" t="s">
        <v>220</v>
      </c>
      <c r="D28" s="24" t="s">
        <v>213</v>
      </c>
      <c r="E28" s="159">
        <v>89.99</v>
      </c>
      <c r="F28" s="159">
        <v>62.97</v>
      </c>
      <c r="G28" s="154">
        <f>IF(A28&gt;=2,0.6,IF(A28&lt;=3,0.45))</f>
        <v>0.6</v>
      </c>
      <c r="I28" s="155">
        <f>IF(A28&gt;0,(1-(J28/(E28*0.7))),"")</f>
        <v>0.42857142857142849</v>
      </c>
      <c r="J28" s="156">
        <f t="shared" si="0"/>
        <v>35.996000000000002</v>
      </c>
      <c r="K28" s="156">
        <f t="shared" si="1"/>
        <v>71.992000000000004</v>
      </c>
    </row>
    <row r="29" spans="1:11" ht="30" x14ac:dyDescent="0.25">
      <c r="A29" s="150">
        <v>2</v>
      </c>
      <c r="B29" s="151">
        <v>9780310452867</v>
      </c>
      <c r="C29" s="157" t="s">
        <v>221</v>
      </c>
      <c r="D29" s="24" t="s">
        <v>213</v>
      </c>
      <c r="E29" s="28">
        <v>89.99</v>
      </c>
      <c r="F29" s="28">
        <v>62.97</v>
      </c>
      <c r="G29" s="154">
        <f t="shared" ref="G29:G32" si="8">IF(A29&gt;=2,0.6,IF(A29&lt;=3,0.45))</f>
        <v>0.6</v>
      </c>
      <c r="I29" s="155">
        <f t="shared" ref="I29:I32" si="9">IF(A29&gt;0,(1-(J29/(E29*0.7))),"")</f>
        <v>0.42857142857142849</v>
      </c>
      <c r="J29" s="156">
        <f t="shared" si="0"/>
        <v>35.996000000000002</v>
      </c>
      <c r="K29" s="156">
        <f t="shared" si="1"/>
        <v>71.992000000000004</v>
      </c>
    </row>
    <row r="30" spans="1:11" ht="30" x14ac:dyDescent="0.25">
      <c r="A30" s="150">
        <v>2</v>
      </c>
      <c r="B30" s="151">
        <v>9780310452966</v>
      </c>
      <c r="C30" s="152" t="s">
        <v>222</v>
      </c>
      <c r="D30" s="24" t="s">
        <v>213</v>
      </c>
      <c r="E30" s="153">
        <v>89.99</v>
      </c>
      <c r="F30" s="153">
        <v>62.97</v>
      </c>
      <c r="G30" s="154">
        <f t="shared" si="8"/>
        <v>0.6</v>
      </c>
      <c r="I30" s="155">
        <f t="shared" si="9"/>
        <v>0.42857142857142849</v>
      </c>
      <c r="J30" s="156">
        <f t="shared" si="0"/>
        <v>35.996000000000002</v>
      </c>
      <c r="K30" s="156">
        <f t="shared" si="1"/>
        <v>71.992000000000004</v>
      </c>
    </row>
    <row r="31" spans="1:11" ht="30" x14ac:dyDescent="0.25">
      <c r="A31" s="150">
        <v>2</v>
      </c>
      <c r="B31" s="151">
        <v>9780310154303</v>
      </c>
      <c r="C31" s="152" t="s">
        <v>82</v>
      </c>
      <c r="D31" s="24" t="s">
        <v>213</v>
      </c>
      <c r="E31" s="159">
        <v>44.99</v>
      </c>
      <c r="F31" s="159">
        <v>31.97</v>
      </c>
      <c r="G31" s="154">
        <f t="shared" si="8"/>
        <v>0.6</v>
      </c>
      <c r="I31" s="155">
        <f t="shared" si="9"/>
        <v>0.42857142857142849</v>
      </c>
      <c r="J31" s="156">
        <f t="shared" si="0"/>
        <v>17.996000000000002</v>
      </c>
      <c r="K31" s="156">
        <f t="shared" si="1"/>
        <v>35.992000000000004</v>
      </c>
    </row>
    <row r="32" spans="1:11" ht="30" x14ac:dyDescent="0.25">
      <c r="A32" s="150">
        <v>2</v>
      </c>
      <c r="B32" s="151">
        <v>9780310463450</v>
      </c>
      <c r="C32" s="157" t="s">
        <v>83</v>
      </c>
      <c r="D32" s="24" t="s">
        <v>213</v>
      </c>
      <c r="E32" s="28">
        <v>44.99</v>
      </c>
      <c r="F32" s="28">
        <v>31.97</v>
      </c>
      <c r="G32" s="154">
        <f t="shared" si="8"/>
        <v>0.6</v>
      </c>
      <c r="I32" s="155">
        <f t="shared" si="9"/>
        <v>0.42857142857142849</v>
      </c>
      <c r="J32" s="156">
        <f t="shared" si="0"/>
        <v>17.996000000000002</v>
      </c>
      <c r="K32" s="156">
        <f t="shared" si="1"/>
        <v>35.992000000000004</v>
      </c>
    </row>
    <row r="33" spans="1:11" x14ac:dyDescent="0.25">
      <c r="A33" s="150">
        <v>4</v>
      </c>
      <c r="B33" s="151">
        <v>9780310464105</v>
      </c>
      <c r="C33" s="157" t="s">
        <v>223</v>
      </c>
      <c r="D33" s="24" t="s">
        <v>203</v>
      </c>
      <c r="E33" s="28">
        <v>16.989999999999998</v>
      </c>
      <c r="F33" s="28">
        <v>10.97</v>
      </c>
      <c r="G33" s="154">
        <f>IF(A33&gt;=4,0.64,IF(A33&lt;=3,0.45))</f>
        <v>0.64</v>
      </c>
      <c r="I33" s="155">
        <f>IF(A33&gt;0,(1-(J33/(E33*0.6))),"")</f>
        <v>0.4</v>
      </c>
      <c r="J33" s="156">
        <f t="shared" si="0"/>
        <v>6.1163999999999996</v>
      </c>
      <c r="K33" s="156">
        <f t="shared" si="1"/>
        <v>24.465599999999998</v>
      </c>
    </row>
    <row r="34" spans="1:11" x14ac:dyDescent="0.25">
      <c r="A34" s="150">
        <v>4</v>
      </c>
      <c r="B34" s="158">
        <v>9780310087489</v>
      </c>
      <c r="C34" s="26" t="s">
        <v>224</v>
      </c>
      <c r="D34" s="24" t="s">
        <v>203</v>
      </c>
      <c r="E34" s="27">
        <v>16.989999999999998</v>
      </c>
      <c r="F34" s="27">
        <v>10.97</v>
      </c>
      <c r="G34" s="154">
        <f t="shared" ref="G34:G35" si="10">IF(A34&gt;=4,0.64,IF(A34&lt;=3,0.45))</f>
        <v>0.64</v>
      </c>
      <c r="I34" s="155">
        <f t="shared" ref="I34:I35" si="11">IF(A34&gt;0,(1-(J34/(E34*0.6))),"")</f>
        <v>0.4</v>
      </c>
      <c r="J34" s="156">
        <f t="shared" si="0"/>
        <v>6.1163999999999996</v>
      </c>
      <c r="K34" s="156">
        <f t="shared" si="1"/>
        <v>24.465599999999998</v>
      </c>
    </row>
    <row r="35" spans="1:11" ht="15" customHeight="1" thickBot="1" x14ac:dyDescent="0.3">
      <c r="A35" s="150">
        <v>4</v>
      </c>
      <c r="B35" s="151">
        <v>9780840709202</v>
      </c>
      <c r="C35" s="162" t="s">
        <v>225</v>
      </c>
      <c r="D35" s="237" t="s">
        <v>203</v>
      </c>
      <c r="E35" s="153">
        <v>17.989999999999998</v>
      </c>
      <c r="F35" s="153">
        <v>10.97</v>
      </c>
      <c r="G35" s="154">
        <f t="shared" si="10"/>
        <v>0.64</v>
      </c>
      <c r="I35" s="155">
        <f t="shared" si="11"/>
        <v>0.4</v>
      </c>
      <c r="J35" s="25">
        <f t="shared" si="0"/>
        <v>6.476399999999999</v>
      </c>
      <c r="K35" s="25">
        <f t="shared" si="1"/>
        <v>25.905599999999996</v>
      </c>
    </row>
    <row r="36" spans="1:11" ht="15.75" x14ac:dyDescent="0.25">
      <c r="A36" s="85"/>
      <c r="B36" s="84"/>
      <c r="C36" s="163" t="s">
        <v>85</v>
      </c>
      <c r="D36" s="163"/>
      <c r="E36" s="84"/>
      <c r="F36" s="84"/>
      <c r="G36" s="84"/>
      <c r="I36" s="164"/>
      <c r="J36" s="21"/>
      <c r="K36" s="21"/>
    </row>
    <row r="37" spans="1:11" x14ac:dyDescent="0.25">
      <c r="A37" s="5" t="s">
        <v>73</v>
      </c>
      <c r="B37" s="165" t="s">
        <v>226</v>
      </c>
      <c r="C37" s="4" t="s">
        <v>227</v>
      </c>
      <c r="D37" s="5"/>
      <c r="E37" s="28">
        <v>0</v>
      </c>
      <c r="F37" s="29" t="s">
        <v>228</v>
      </c>
      <c r="G37" s="4"/>
      <c r="I37" s="166"/>
      <c r="J37" s="25"/>
      <c r="K37" s="25"/>
    </row>
    <row r="38" spans="1:11" x14ac:dyDescent="0.25">
      <c r="A38" s="5">
        <v>5</v>
      </c>
      <c r="B38" s="4" t="s">
        <v>86</v>
      </c>
      <c r="C38" s="4" t="s">
        <v>87</v>
      </c>
      <c r="D38" s="5"/>
      <c r="E38" s="28">
        <v>0</v>
      </c>
      <c r="F38" s="29" t="s">
        <v>81</v>
      </c>
      <c r="G38" s="4"/>
      <c r="I38" s="166"/>
      <c r="J38" s="25"/>
      <c r="K38" s="25"/>
    </row>
    <row r="39" spans="1:11" x14ac:dyDescent="0.25">
      <c r="A39" s="5">
        <v>5</v>
      </c>
      <c r="B39" s="4" t="s">
        <v>88</v>
      </c>
      <c r="C39" s="4" t="s">
        <v>89</v>
      </c>
      <c r="D39" s="5"/>
      <c r="E39" s="28">
        <v>0</v>
      </c>
      <c r="F39" s="29" t="s">
        <v>84</v>
      </c>
      <c r="G39" s="4"/>
      <c r="I39" s="166"/>
      <c r="J39" s="25"/>
      <c r="K39" s="25"/>
    </row>
    <row r="40" spans="1:11" s="9" customFormat="1" ht="20.25" customHeight="1" x14ac:dyDescent="0.25">
      <c r="A40" s="36"/>
      <c r="B40" s="30" t="s">
        <v>90</v>
      </c>
      <c r="C40" s="70">
        <f>SUM(A11:A36)</f>
        <v>82</v>
      </c>
      <c r="D40" s="36"/>
      <c r="I40" s="167" t="s">
        <v>91</v>
      </c>
      <c r="J40" s="31"/>
      <c r="K40" s="31"/>
    </row>
    <row r="41" spans="1:11" s="9" customFormat="1" ht="20.25" customHeight="1" x14ac:dyDescent="0.25">
      <c r="A41" s="36"/>
      <c r="B41" s="168" t="s">
        <v>92</v>
      </c>
      <c r="C41" s="169">
        <f>SUM(K11:K36)</f>
        <v>890.41919999999982</v>
      </c>
      <c r="D41" s="36"/>
      <c r="I41" s="167">
        <f>AVERAGE(I12:I36)</f>
        <v>0.40833333333333349</v>
      </c>
      <c r="J41" s="31"/>
      <c r="K41" s="31"/>
    </row>
  </sheetData>
  <mergeCells count="7">
    <mergeCell ref="A9:G9"/>
    <mergeCell ref="E3:F3"/>
    <mergeCell ref="E4:F4"/>
    <mergeCell ref="E5:F5"/>
    <mergeCell ref="E6:F6"/>
    <mergeCell ref="E7:F7"/>
    <mergeCell ref="E8:F8"/>
  </mergeCells>
  <pageMargins left="0.7" right="0.7" top="0.75" bottom="0.75" header="0.3" footer="0.3"/>
  <pageSetup scale="82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96656-9D1D-4758-AC4C-BB4138E4E187}">
  <dimension ref="A1:H16"/>
  <sheetViews>
    <sheetView view="pageBreakPreview" zoomScale="112" zoomScaleNormal="100" zoomScaleSheetLayoutView="112" workbookViewId="0">
      <selection activeCell="C20" sqref="C20"/>
    </sheetView>
  </sheetViews>
  <sheetFormatPr defaultRowHeight="15" x14ac:dyDescent="0.25"/>
  <cols>
    <col min="1" max="1" width="16.7109375" customWidth="1"/>
    <col min="2" max="2" width="31" customWidth="1"/>
    <col min="3" max="3" width="15.7109375" style="1" customWidth="1"/>
    <col min="4" max="4" width="13.7109375" customWidth="1"/>
    <col min="5" max="5" width="11.7109375" customWidth="1"/>
    <col min="6" max="6" width="13.7109375" customWidth="1"/>
    <col min="7" max="8" width="15.7109375" customWidth="1"/>
    <col min="9" max="9" width="9.42578125" bestFit="1" customWidth="1"/>
  </cols>
  <sheetData>
    <row r="1" spans="1:8" ht="20.100000000000001" customHeight="1" x14ac:dyDescent="0.35">
      <c r="A1" s="106" t="s">
        <v>94</v>
      </c>
      <c r="B1" s="107"/>
      <c r="H1" s="7" t="s">
        <v>135</v>
      </c>
    </row>
    <row r="2" spans="1:8" ht="20.100000000000001" customHeight="1" x14ac:dyDescent="0.25">
      <c r="A2" s="108"/>
      <c r="B2" s="109"/>
    </row>
    <row r="3" spans="1:8" ht="20.100000000000001" customHeight="1" x14ac:dyDescent="0.25">
      <c r="A3" s="108"/>
      <c r="B3" s="109"/>
      <c r="D3" s="10" t="s">
        <v>12</v>
      </c>
      <c r="E3" s="2"/>
      <c r="F3" s="2"/>
      <c r="G3" s="11" t="s">
        <v>8</v>
      </c>
      <c r="H3" s="2"/>
    </row>
    <row r="4" spans="1:8" ht="20.100000000000001" customHeight="1" x14ac:dyDescent="0.25">
      <c r="A4" s="108"/>
      <c r="B4" s="109"/>
      <c r="D4" s="10" t="s">
        <v>13</v>
      </c>
      <c r="E4" s="3"/>
      <c r="F4" s="3"/>
      <c r="G4" s="11" t="s">
        <v>9</v>
      </c>
      <c r="H4" s="3"/>
    </row>
    <row r="5" spans="1:8" ht="20.100000000000001" customHeight="1" x14ac:dyDescent="0.25">
      <c r="A5" s="108"/>
      <c r="B5" s="109"/>
      <c r="D5" s="10" t="s">
        <v>28</v>
      </c>
      <c r="E5" s="3"/>
      <c r="F5" s="3"/>
      <c r="G5" s="11" t="s">
        <v>10</v>
      </c>
      <c r="H5" s="3"/>
    </row>
    <row r="6" spans="1:8" ht="20.100000000000001" customHeight="1" thickBot="1" x14ac:dyDescent="0.3">
      <c r="A6" s="110"/>
      <c r="B6" s="111"/>
      <c r="D6" s="10" t="s">
        <v>14</v>
      </c>
      <c r="E6" s="3"/>
      <c r="F6" s="3"/>
      <c r="G6" s="11" t="s">
        <v>11</v>
      </c>
      <c r="H6" s="3"/>
    </row>
    <row r="8" spans="1:8" s="6" customFormat="1" ht="22.5" customHeight="1" x14ac:dyDescent="0.25">
      <c r="A8" s="42" t="s">
        <v>17</v>
      </c>
      <c r="B8" s="43"/>
      <c r="C8" s="44"/>
      <c r="D8" s="45"/>
      <c r="E8" s="46"/>
      <c r="F8" s="47"/>
      <c r="G8" s="56" t="s">
        <v>15</v>
      </c>
      <c r="H8" s="56" t="s">
        <v>16</v>
      </c>
    </row>
    <row r="9" spans="1:8" x14ac:dyDescent="0.25">
      <c r="A9" s="48" t="s">
        <v>18</v>
      </c>
      <c r="B9" s="61"/>
      <c r="C9" s="37"/>
      <c r="D9" s="37"/>
      <c r="E9" s="37"/>
      <c r="F9" s="59"/>
      <c r="G9" s="57"/>
      <c r="H9" s="57"/>
    </row>
    <row r="10" spans="1:8" ht="15" customHeight="1" x14ac:dyDescent="0.25">
      <c r="A10" s="48" t="s">
        <v>58</v>
      </c>
      <c r="B10" t="s">
        <v>99</v>
      </c>
      <c r="D10" s="16"/>
      <c r="E10" s="16"/>
      <c r="F10" s="62"/>
      <c r="G10" s="112">
        <f>SUM(G15:G16)</f>
        <v>0</v>
      </c>
      <c r="H10" s="114">
        <f>SUM(H15:H16)</f>
        <v>0</v>
      </c>
    </row>
    <row r="11" spans="1:8" ht="15" customHeight="1" x14ac:dyDescent="0.25">
      <c r="A11" s="48" t="s">
        <v>20</v>
      </c>
      <c r="B11" t="s">
        <v>59</v>
      </c>
      <c r="F11" s="60"/>
      <c r="G11" s="112"/>
      <c r="H11" s="114"/>
    </row>
    <row r="12" spans="1:8" ht="15" customHeight="1" x14ac:dyDescent="0.25">
      <c r="A12" s="48" t="s">
        <v>21</v>
      </c>
      <c r="B12" s="63" t="s">
        <v>100</v>
      </c>
      <c r="F12" s="60"/>
      <c r="G12" s="112"/>
      <c r="H12" s="114"/>
    </row>
    <row r="13" spans="1:8" ht="15.75" customHeight="1" x14ac:dyDescent="0.25">
      <c r="A13" s="51" t="s">
        <v>23</v>
      </c>
      <c r="B13" s="2" t="s">
        <v>33</v>
      </c>
      <c r="C13" s="53"/>
      <c r="D13" s="2"/>
      <c r="E13" s="2"/>
      <c r="F13" s="64"/>
      <c r="G13" s="113"/>
      <c r="H13" s="115"/>
    </row>
    <row r="14" spans="1:8" s="8" customFormat="1" ht="24.75" customHeight="1" x14ac:dyDescent="0.25">
      <c r="A14" s="32" t="s">
        <v>24</v>
      </c>
      <c r="B14" s="32" t="s">
        <v>1</v>
      </c>
      <c r="C14" s="32" t="s">
        <v>25</v>
      </c>
      <c r="D14" s="32" t="s">
        <v>5</v>
      </c>
      <c r="E14" s="32" t="s">
        <v>26</v>
      </c>
      <c r="F14" s="32" t="s">
        <v>27</v>
      </c>
      <c r="G14" s="32" t="s">
        <v>6</v>
      </c>
      <c r="H14" s="32" t="s">
        <v>7</v>
      </c>
    </row>
    <row r="15" spans="1:8" s="6" customFormat="1" ht="30" customHeight="1" x14ac:dyDescent="0.25">
      <c r="A15" s="33">
        <v>9780736957496</v>
      </c>
      <c r="B15" s="17" t="s">
        <v>186</v>
      </c>
      <c r="C15" s="34" t="s">
        <v>187</v>
      </c>
      <c r="D15" s="15">
        <v>16.989999999999998</v>
      </c>
      <c r="E15" s="238">
        <v>19.989999999999998</v>
      </c>
      <c r="F15" s="65">
        <v>0.6</v>
      </c>
      <c r="G15" s="13"/>
      <c r="H15" s="35">
        <f>G15*D15*(1-F15)</f>
        <v>0</v>
      </c>
    </row>
    <row r="16" spans="1:8" ht="30" customHeight="1" x14ac:dyDescent="0.25">
      <c r="A16" s="33">
        <v>9780736989220</v>
      </c>
      <c r="B16" s="17" t="s">
        <v>188</v>
      </c>
      <c r="C16" s="34" t="s">
        <v>187</v>
      </c>
      <c r="D16" s="15">
        <v>12.99</v>
      </c>
      <c r="E16" s="239"/>
      <c r="F16" s="65">
        <v>0.6</v>
      </c>
      <c r="G16" s="13"/>
      <c r="H16" s="35">
        <f t="shared" ref="H16" si="0">G16*D16*(1-F16)</f>
        <v>0</v>
      </c>
    </row>
  </sheetData>
  <mergeCells count="4">
    <mergeCell ref="A1:B6"/>
    <mergeCell ref="G10:G13"/>
    <mergeCell ref="H10:H13"/>
    <mergeCell ref="E15:E16"/>
  </mergeCells>
  <printOptions horizontalCentered="1"/>
  <pageMargins left="0.25" right="0.25" top="0.31" bottom="0.75" header="0.3" footer="0.3"/>
  <pageSetup scale="99" orientation="landscape" r:id="rId1"/>
  <headerFooter>
    <oddFooter>&amp;C&amp;A - Christmas Catalog Purchase Order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BCF49-CC86-4083-BD65-0242966AC331}">
  <dimension ref="A1:H16"/>
  <sheetViews>
    <sheetView tabSelected="1" view="pageBreakPreview" zoomScale="112" zoomScaleNormal="100" zoomScaleSheetLayoutView="112" workbookViewId="0">
      <selection activeCell="D18" sqref="D18"/>
    </sheetView>
  </sheetViews>
  <sheetFormatPr defaultRowHeight="15" x14ac:dyDescent="0.25"/>
  <cols>
    <col min="1" max="1" width="16.7109375" customWidth="1"/>
    <col min="2" max="2" width="31" customWidth="1"/>
    <col min="3" max="3" width="15.7109375" style="1" customWidth="1"/>
    <col min="4" max="4" width="13.7109375" customWidth="1"/>
    <col min="5" max="5" width="11.7109375" customWidth="1"/>
    <col min="6" max="6" width="14.7109375" customWidth="1"/>
    <col min="7" max="8" width="15.7109375" customWidth="1"/>
    <col min="9" max="9" width="9.42578125" bestFit="1" customWidth="1"/>
  </cols>
  <sheetData>
    <row r="1" spans="1:8" ht="20.100000000000001" customHeight="1" x14ac:dyDescent="0.35">
      <c r="A1" s="106" t="s">
        <v>95</v>
      </c>
      <c r="B1" s="107"/>
      <c r="H1" s="7" t="s">
        <v>135</v>
      </c>
    </row>
    <row r="2" spans="1:8" ht="20.100000000000001" customHeight="1" x14ac:dyDescent="0.25">
      <c r="A2" s="108"/>
      <c r="B2" s="109"/>
    </row>
    <row r="3" spans="1:8" ht="20.100000000000001" customHeight="1" x14ac:dyDescent="0.25">
      <c r="A3" s="108"/>
      <c r="B3" s="109"/>
      <c r="D3" s="10" t="s">
        <v>12</v>
      </c>
      <c r="E3" s="2"/>
      <c r="F3" s="2"/>
      <c r="G3" s="11" t="s">
        <v>8</v>
      </c>
      <c r="H3" s="2"/>
    </row>
    <row r="4" spans="1:8" ht="20.100000000000001" customHeight="1" x14ac:dyDescent="0.25">
      <c r="A4" s="108"/>
      <c r="B4" s="109"/>
      <c r="D4" s="10" t="s">
        <v>13</v>
      </c>
      <c r="E4" s="3"/>
      <c r="F4" s="3"/>
      <c r="G4" s="11" t="s">
        <v>9</v>
      </c>
      <c r="H4" s="3"/>
    </row>
    <row r="5" spans="1:8" ht="20.100000000000001" customHeight="1" x14ac:dyDescent="0.25">
      <c r="A5" s="108"/>
      <c r="B5" s="109"/>
      <c r="D5" s="10" t="s">
        <v>28</v>
      </c>
      <c r="E5" s="3"/>
      <c r="F5" s="3"/>
      <c r="G5" s="11" t="s">
        <v>10</v>
      </c>
      <c r="H5" s="3"/>
    </row>
    <row r="6" spans="1:8" ht="20.100000000000001" customHeight="1" thickBot="1" x14ac:dyDescent="0.3">
      <c r="A6" s="110"/>
      <c r="B6" s="111"/>
      <c r="D6" s="10" t="s">
        <v>14</v>
      </c>
      <c r="E6" s="3"/>
      <c r="F6" s="3"/>
      <c r="G6" s="11" t="s">
        <v>11</v>
      </c>
      <c r="H6" s="3"/>
    </row>
    <row r="8" spans="1:8" s="6" customFormat="1" ht="22.5" customHeight="1" x14ac:dyDescent="0.25">
      <c r="A8" s="42" t="s">
        <v>17</v>
      </c>
      <c r="B8" s="43"/>
      <c r="C8" s="67"/>
      <c r="D8" s="42" t="s">
        <v>35</v>
      </c>
      <c r="E8" s="46"/>
      <c r="F8" s="47"/>
      <c r="G8" s="56" t="s">
        <v>15</v>
      </c>
      <c r="H8" s="56" t="s">
        <v>16</v>
      </c>
    </row>
    <row r="9" spans="1:8" x14ac:dyDescent="0.25">
      <c r="A9" s="48" t="s">
        <v>18</v>
      </c>
      <c r="B9" s="37" t="s">
        <v>97</v>
      </c>
      <c r="C9" s="59"/>
      <c r="D9" s="127" t="s">
        <v>98</v>
      </c>
      <c r="E9" s="128"/>
      <c r="F9" s="129"/>
      <c r="G9" s="57"/>
      <c r="H9" s="57"/>
    </row>
    <row r="10" spans="1:8" ht="15" customHeight="1" x14ac:dyDescent="0.25">
      <c r="A10" s="48" t="s">
        <v>58</v>
      </c>
      <c r="B10" s="40" t="s">
        <v>96</v>
      </c>
      <c r="C10" s="68"/>
      <c r="D10" s="130"/>
      <c r="E10" s="128"/>
      <c r="F10" s="129"/>
      <c r="G10" s="112">
        <f>SUM(G15:G16)</f>
        <v>0</v>
      </c>
      <c r="H10" s="114">
        <f>SUM(H15:H16)</f>
        <v>0</v>
      </c>
    </row>
    <row r="11" spans="1:8" ht="15" customHeight="1" x14ac:dyDescent="0.25">
      <c r="A11" s="48" t="s">
        <v>20</v>
      </c>
      <c r="B11" s="41" t="s">
        <v>43</v>
      </c>
      <c r="C11" s="68"/>
      <c r="D11" s="130"/>
      <c r="E11" s="128"/>
      <c r="F11" s="129"/>
      <c r="G11" s="112"/>
      <c r="H11" s="114"/>
    </row>
    <row r="12" spans="1:8" ht="15" customHeight="1" x14ac:dyDescent="0.25">
      <c r="A12" s="48" t="s">
        <v>21</v>
      </c>
      <c r="B12" t="s">
        <v>33</v>
      </c>
      <c r="C12" s="68"/>
      <c r="D12" s="130"/>
      <c r="E12" s="128"/>
      <c r="F12" s="129"/>
      <c r="G12" s="112"/>
      <c r="H12" s="114"/>
    </row>
    <row r="13" spans="1:8" ht="15.75" customHeight="1" x14ac:dyDescent="0.25">
      <c r="A13" s="51" t="s">
        <v>23</v>
      </c>
      <c r="B13" s="52" t="s">
        <v>33</v>
      </c>
      <c r="C13" s="69"/>
      <c r="D13" s="131"/>
      <c r="E13" s="132"/>
      <c r="F13" s="133"/>
      <c r="G13" s="113"/>
      <c r="H13" s="115"/>
    </row>
    <row r="14" spans="1:8" s="8" customFormat="1" ht="24.75" customHeight="1" x14ac:dyDescent="0.25">
      <c r="A14" s="32" t="s">
        <v>24</v>
      </c>
      <c r="B14" s="32" t="s">
        <v>1</v>
      </c>
      <c r="C14" s="32" t="s">
        <v>25</v>
      </c>
      <c r="D14" s="32" t="s">
        <v>5</v>
      </c>
      <c r="E14" s="32" t="s">
        <v>26</v>
      </c>
      <c r="F14" s="32" t="s">
        <v>27</v>
      </c>
      <c r="G14" s="32" t="s">
        <v>6</v>
      </c>
      <c r="H14" s="32" t="s">
        <v>7</v>
      </c>
    </row>
    <row r="15" spans="1:8" s="6" customFormat="1" ht="30" customHeight="1" x14ac:dyDescent="0.25">
      <c r="A15" s="33">
        <v>9781514007761</v>
      </c>
      <c r="B15" s="17" t="s">
        <v>103</v>
      </c>
      <c r="C15" s="34" t="s">
        <v>102</v>
      </c>
      <c r="D15" s="15">
        <v>21.99</v>
      </c>
      <c r="E15" s="15"/>
      <c r="F15" s="65"/>
      <c r="G15" s="13"/>
      <c r="H15" s="35">
        <f t="shared" ref="H15:H16" si="0">G15*D15*(1-F15)</f>
        <v>0</v>
      </c>
    </row>
    <row r="16" spans="1:8" ht="30" customHeight="1" x14ac:dyDescent="0.25">
      <c r="A16" s="33">
        <v>9781514007815</v>
      </c>
      <c r="B16" s="17" t="s">
        <v>101</v>
      </c>
      <c r="C16" s="34" t="s">
        <v>102</v>
      </c>
      <c r="D16" s="15">
        <v>11.99</v>
      </c>
      <c r="E16" s="15"/>
      <c r="F16" s="65"/>
      <c r="G16" s="13"/>
      <c r="H16" s="35">
        <f t="shared" si="0"/>
        <v>0</v>
      </c>
    </row>
  </sheetData>
  <mergeCells count="4">
    <mergeCell ref="A1:B6"/>
    <mergeCell ref="G10:G13"/>
    <mergeCell ref="H10:H13"/>
    <mergeCell ref="D9:F13"/>
  </mergeCells>
  <printOptions horizontalCentered="1"/>
  <pageMargins left="0.25" right="0.25" top="0.31" bottom="0.75" header="0.3" footer="0.3"/>
  <pageSetup scale="99" orientation="landscape" r:id="rId1"/>
  <headerFooter>
    <oddFooter>&amp;C&amp;A - Christmas Catalog Purchase Order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B&amp;H</vt:lpstr>
      <vt:lpstr>Baker</vt:lpstr>
      <vt:lpstr>Barbour</vt:lpstr>
      <vt:lpstr>Carson</vt:lpstr>
      <vt:lpstr>Christian Art Gifts</vt:lpstr>
      <vt:lpstr>Creative Brands</vt:lpstr>
      <vt:lpstr>HarperCollins</vt:lpstr>
      <vt:lpstr>Harvest House</vt:lpstr>
      <vt:lpstr>InterVarsity Press</vt:lpstr>
      <vt:lpstr>Kregel</vt:lpstr>
      <vt:lpstr>Moody</vt:lpstr>
      <vt:lpstr>The Good Book</vt:lpstr>
      <vt:lpstr>Tyndale</vt:lpstr>
      <vt:lpstr>HarperCollins!Print_Area</vt:lpstr>
      <vt:lpstr>Tyndale!Print_Area</vt:lpstr>
      <vt:lpstr>'B&amp;H'!Print_Titles</vt:lpstr>
      <vt:lpstr>Baker!Print_Titles</vt:lpstr>
      <vt:lpstr>Barbour!Print_Titles</vt:lpstr>
      <vt:lpstr>Carson!Print_Titles</vt:lpstr>
      <vt:lpstr>'Christian Art Gifts'!Print_Titles</vt:lpstr>
      <vt:lpstr>'Creative Brands'!Print_Titles</vt:lpstr>
      <vt:lpstr>'Harvest House'!Print_Titles</vt:lpstr>
      <vt:lpstr>'InterVarsity Press'!Print_Titles</vt:lpstr>
      <vt:lpstr>Kregel!Print_Titles</vt:lpstr>
      <vt:lpstr>Moody!Print_Titles</vt:lpstr>
      <vt:lpstr>'The Good Book'!Print_Titles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Koroknay</dc:creator>
  <cp:lastModifiedBy>Brooke Koroknay</cp:lastModifiedBy>
  <cp:lastPrinted>2023-11-21T16:56:19Z</cp:lastPrinted>
  <dcterms:created xsi:type="dcterms:W3CDTF">2023-09-12T15:54:29Z</dcterms:created>
  <dcterms:modified xsi:type="dcterms:W3CDTF">2023-11-21T16:56:24Z</dcterms:modified>
</cp:coreProperties>
</file>